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June21 Q2\"/>
    </mc:Choice>
  </mc:AlternateContent>
  <xr:revisionPtr revIDLastSave="0" documentId="8_{4840240D-315E-4524-836D-36ED240C1498}" xr6:coauthVersionLast="47" xr6:coauthVersionMax="47" xr10:uidLastSave="{00000000-0000-0000-0000-000000000000}"/>
  <bookViews>
    <workbookView xWindow="-120" yWindow="-120" windowWidth="21840" windowHeight="13140" firstSheet="5" activeTab="5" xr2:uid="{2CDD38DF-DD45-45A2-B371-D214B129B387}"/>
  </bookViews>
  <sheets>
    <sheet name="TH 3-5" sheetId="1" r:id="rId1"/>
    <sheet name="T 6 (3M)" sheetId="2" r:id="rId2"/>
    <sheet name="T7 (6M)" sheetId="3" r:id="rId3"/>
    <sheet name="T 8 conso" sheetId="4" r:id="rId4"/>
    <sheet name="T9" sheetId="5" r:id="rId5"/>
    <sheet name="T10-11" sheetId="6" r:id="rId6"/>
  </sheets>
  <externalReferences>
    <externalReference r:id="rId7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6" l="1"/>
  <c r="A97" i="6" s="1"/>
  <c r="A3" i="6"/>
  <c r="L89" i="6" l="1"/>
  <c r="J89" i="6"/>
  <c r="H89" i="6"/>
  <c r="F89" i="6"/>
  <c r="L78" i="6"/>
  <c r="J78" i="6"/>
  <c r="H78" i="6"/>
  <c r="F78" i="6"/>
  <c r="L64" i="6"/>
  <c r="J64" i="6"/>
  <c r="H64" i="6"/>
  <c r="F64" i="6"/>
  <c r="L31" i="6"/>
  <c r="L35" i="6" s="1"/>
  <c r="H31" i="6"/>
  <c r="H35" i="6" s="1"/>
  <c r="J31" i="6"/>
  <c r="J35" i="6" s="1"/>
  <c r="F31" i="6"/>
  <c r="F35" i="6" s="1"/>
  <c r="A46" i="6"/>
  <c r="L27" i="5"/>
  <c r="N27" i="5" s="1"/>
  <c r="J26" i="5"/>
  <c r="J29" i="5" s="1"/>
  <c r="D26" i="5"/>
  <c r="N25" i="5"/>
  <c r="D25" i="5"/>
  <c r="H24" i="5"/>
  <c r="H29" i="5" s="1"/>
  <c r="F24" i="5"/>
  <c r="F29" i="5" s="1"/>
  <c r="D24" i="5"/>
  <c r="N21" i="5"/>
  <c r="L19" i="5"/>
  <c r="J19" i="5"/>
  <c r="H19" i="5"/>
  <c r="F19" i="5"/>
  <c r="N17" i="5"/>
  <c r="N16" i="5"/>
  <c r="N15" i="5"/>
  <c r="N12" i="5"/>
  <c r="N19" i="5" s="1"/>
  <c r="A3" i="5"/>
  <c r="P32" i="4"/>
  <c r="J32" i="4"/>
  <c r="H32" i="4"/>
  <c r="T30" i="4"/>
  <c r="T32" i="4" s="1"/>
  <c r="N30" i="4"/>
  <c r="R30" i="4" s="1"/>
  <c r="V30" i="4" s="1"/>
  <c r="L29" i="4"/>
  <c r="L32" i="4" s="1"/>
  <c r="R28" i="4"/>
  <c r="V28" i="4" s="1"/>
  <c r="H27" i="4"/>
  <c r="F27" i="4"/>
  <c r="F32" i="4" s="1"/>
  <c r="R24" i="4"/>
  <c r="T22" i="4"/>
  <c r="P22" i="4"/>
  <c r="N22" i="4"/>
  <c r="L22" i="4"/>
  <c r="J22" i="4"/>
  <c r="H22" i="4"/>
  <c r="F22" i="4"/>
  <c r="R20" i="4"/>
  <c r="V20" i="4" s="1"/>
  <c r="R19" i="4"/>
  <c r="V19" i="4" s="1"/>
  <c r="R18" i="4"/>
  <c r="V18" i="4" s="1"/>
  <c r="V17" i="4"/>
  <c r="R17" i="4"/>
  <c r="R14" i="4"/>
  <c r="V14" i="4" s="1"/>
  <c r="A3" i="4"/>
  <c r="P53" i="3"/>
  <c r="N53" i="3"/>
  <c r="L53" i="3"/>
  <c r="J53" i="3"/>
  <c r="P49" i="3"/>
  <c r="N49" i="3"/>
  <c r="L49" i="3"/>
  <c r="J49" i="3"/>
  <c r="P43" i="3"/>
  <c r="N43" i="3"/>
  <c r="L43" i="3"/>
  <c r="J43" i="3"/>
  <c r="P23" i="3"/>
  <c r="N23" i="3"/>
  <c r="L23" i="3"/>
  <c r="J23" i="3"/>
  <c r="P15" i="3"/>
  <c r="P25" i="3" s="1"/>
  <c r="P31" i="3" s="1"/>
  <c r="P34" i="3" s="1"/>
  <c r="P37" i="3" s="1"/>
  <c r="N15" i="3"/>
  <c r="N25" i="3" s="1"/>
  <c r="N31" i="3" s="1"/>
  <c r="N34" i="3" s="1"/>
  <c r="N37" i="3" s="1"/>
  <c r="L15" i="3"/>
  <c r="L25" i="3" s="1"/>
  <c r="L31" i="3" s="1"/>
  <c r="L34" i="3" s="1"/>
  <c r="L37" i="3" s="1"/>
  <c r="J15" i="3"/>
  <c r="J25" i="3" s="1"/>
  <c r="J31" i="3" s="1"/>
  <c r="J34" i="3" s="1"/>
  <c r="J37" i="3" s="1"/>
  <c r="P53" i="2"/>
  <c r="N53" i="2"/>
  <c r="L53" i="2"/>
  <c r="J53" i="2"/>
  <c r="P49" i="2"/>
  <c r="N49" i="2"/>
  <c r="L49" i="2"/>
  <c r="J49" i="2"/>
  <c r="P43" i="2"/>
  <c r="N43" i="2"/>
  <c r="L43" i="2"/>
  <c r="J43" i="2"/>
  <c r="P23" i="2"/>
  <c r="N23" i="2"/>
  <c r="L23" i="2"/>
  <c r="J23" i="2"/>
  <c r="P15" i="2"/>
  <c r="P25" i="2" s="1"/>
  <c r="P31" i="2" s="1"/>
  <c r="P34" i="2" s="1"/>
  <c r="P37" i="2" s="1"/>
  <c r="N15" i="2"/>
  <c r="N25" i="2" s="1"/>
  <c r="N31" i="2" s="1"/>
  <c r="N34" i="2" s="1"/>
  <c r="N37" i="2" s="1"/>
  <c r="L15" i="2"/>
  <c r="L25" i="2" s="1"/>
  <c r="L31" i="2" s="1"/>
  <c r="L34" i="2" s="1"/>
  <c r="L37" i="2" s="1"/>
  <c r="J15" i="2"/>
  <c r="J25" i="2" s="1"/>
  <c r="J31" i="2" s="1"/>
  <c r="J34" i="2" s="1"/>
  <c r="J37" i="2" s="1"/>
  <c r="P116" i="1"/>
  <c r="P119" i="1" s="1"/>
  <c r="N116" i="1"/>
  <c r="N119" i="1" s="1"/>
  <c r="L116" i="1"/>
  <c r="L119" i="1" s="1"/>
  <c r="J116" i="1"/>
  <c r="J119" i="1" s="1"/>
  <c r="A86" i="1"/>
  <c r="A85" i="1"/>
  <c r="A127" i="1" s="1"/>
  <c r="P77" i="1"/>
  <c r="N77" i="1"/>
  <c r="L77" i="1"/>
  <c r="J77" i="1"/>
  <c r="P68" i="1"/>
  <c r="N68" i="1"/>
  <c r="L68" i="1"/>
  <c r="J68" i="1"/>
  <c r="N51" i="1"/>
  <c r="J51" i="1"/>
  <c r="A47" i="1"/>
  <c r="A88" i="1" s="1"/>
  <c r="A45" i="1"/>
  <c r="P37" i="1"/>
  <c r="N37" i="1"/>
  <c r="L37" i="1"/>
  <c r="J37" i="1"/>
  <c r="P24" i="1"/>
  <c r="N24" i="1"/>
  <c r="L24" i="1"/>
  <c r="J24" i="1"/>
  <c r="F80" i="6" l="1"/>
  <c r="F83" i="6" s="1"/>
  <c r="J80" i="6"/>
  <c r="J83" i="6" s="1"/>
  <c r="H80" i="6"/>
  <c r="H83" i="6" s="1"/>
  <c r="L80" i="6"/>
  <c r="L83" i="6" s="1"/>
  <c r="R22" i="4"/>
  <c r="P79" i="1"/>
  <c r="P121" i="1" s="1"/>
  <c r="L79" i="1"/>
  <c r="L121" i="1" s="1"/>
  <c r="N79" i="1"/>
  <c r="N121" i="1" s="1"/>
  <c r="J39" i="1"/>
  <c r="J79" i="1"/>
  <c r="L39" i="1"/>
  <c r="N39" i="1"/>
  <c r="P39" i="1"/>
  <c r="R27" i="4"/>
  <c r="V27" i="4" s="1"/>
  <c r="L26" i="5"/>
  <c r="L29" i="5" s="1"/>
  <c r="N24" i="5"/>
  <c r="V22" i="4"/>
  <c r="N29" i="4"/>
  <c r="V24" i="4"/>
  <c r="J121" i="1"/>
  <c r="N26" i="5" l="1"/>
  <c r="N29" i="5" s="1"/>
  <c r="N32" i="4"/>
  <c r="R29" i="4"/>
  <c r="V29" i="4" l="1"/>
  <c r="V32" i="4" s="1"/>
  <c r="R32" i="4"/>
</calcChain>
</file>

<file path=xl/sharedStrings.xml><?xml version="1.0" encoding="utf-8"?>
<sst xmlns="http://schemas.openxmlformats.org/spreadsheetml/2006/main" count="402" uniqueCount="203">
  <si>
    <t>บริษัท โปรเอ็น คอร์ป จำกัด (มหาชน)</t>
  </si>
  <si>
    <t xml:space="preserve">งบแสดงฐานะการเงิน </t>
  </si>
  <si>
    <t>ณ วันที่ 30 มิถุนายน พ.ศ. 2564</t>
  </si>
  <si>
    <t>งบการเงินรวม</t>
  </si>
  <si>
    <t>งบการเงินเฉพาะกิจการ</t>
  </si>
  <si>
    <t>30 มิถุนายน</t>
  </si>
  <si>
    <t>31 ธันวาคม</t>
  </si>
  <si>
    <t>พ.ศ. 2564</t>
  </si>
  <si>
    <t>พ.ศ. 2563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</si>
  <si>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</si>
  <si>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</si>
  <si>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</si>
  <si>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</si>
  <si>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</si>
  <si>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</si>
  <si>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</si>
  <si>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</si>
  <si>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เงินให้กู้ยืมระยะสั้นแก่บริษัทย่อย</t>
  </si>
  <si>
    <t>สินทรัพย์ทางการเงินที่วัดมูลค่าด้วย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</si>
  <si>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</si>
  <si>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</si>
  <si>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</si>
  <si>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</si>
  <si>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</si>
  <si>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</si>
  <si>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</si>
  <si>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</si>
  <si>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</si>
  <si>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</si>
  <si>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</si>
  <si>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</si>
  <si>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</si>
  <si>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</si>
  <si>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</si>
  <si>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</si>
  <si>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</si>
  <si>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</si>
  <si>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</si>
  <si>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</si>
  <si>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</si>
  <si>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</si>
  <si>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</si>
  <si>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</si>
  <si>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</si>
  <si>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หนี้สินตามสัญญาเช่าที่ถึงกำหนด</t>
  </si>
  <si>
    <t>ภาษีเงินได้ค้างจ่าย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</si>
  <si>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</si>
  <si>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</si>
  <si>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</si>
  <si>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เงินกู้ยืมระยะยาวจากสถาบันการเงิน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</si>
  <si>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</si>
  <si>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</si>
  <si>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</si>
  <si>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</si>
  <si>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</si>
  <si>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</si>
  <si>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</si>
  <si>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</si>
  <si>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</si>
  <si>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316,000,000 หุ้น </t>
  </si>
  <si>
    <t>มูลค่าที่ตราไว้หุ้นละ 0.5 บาท</t>
  </si>
  <si>
    <t>ทุนที่ออกและชำระแล้ว</t>
  </si>
  <si>
    <t>มูลค่าที่ได้รับชำระแล้วหุ้นละ 0.5 บาท</t>
  </si>
  <si>
    <t>(พ.ศ.2563 : หุ้นสามัญจำนวน 230,000,000 หุ้น</t>
  </si>
  <si>
    <t>มูลค่าที่ได้รับชำระแล้วหุ้นละ 0.5 บาท)</t>
  </si>
  <si>
    <t>ส่วนเกินมูลค่าหุ้นสามัญ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</si>
  <si>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</si>
  <si>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</si>
  <si>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</si>
  <si>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</si>
  <si>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</si>
  <si>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</si>
  <si>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</si>
  <si>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</si>
  <si>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</si>
  <si>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>งบกำไรขาดทุนเบ็ดเสร็จ (ยังไม่ได้ตรวจสอบ)</t>
  </si>
  <si>
    <t>สำหรับงวดสามเดือนสิ้นสุดวันที่ 30 มิถุนายน พ.ศ. 2564</t>
  </si>
  <si>
    <t>ข้อมูลทางการเงินรวม</t>
  </si>
  <si>
    <t>ข้อมูลทางการเงินเฉพาะกิจการ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</si>
  <si>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</si>
  <si>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</si>
  <si>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</si>
  <si>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</si>
  <si>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</si>
  <si>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</si>
  <si>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</si>
  <si>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</si>
  <si>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</si>
  <si>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</si>
  <si>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</si>
  <si>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</si>
  <si>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</si>
  <si>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</si>
  <si>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</si>
  <si>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</si>
  <si>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</si>
  <si>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กำไรสำหรับงวด</t>
  </si>
  <si>
    <t>กำไรเบ็ดเสร็จอื่น</t>
  </si>
  <si>
    <t>กำไรเบ็ดเสร็จรวมสำหรับงวด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</si>
  <si>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</si>
  <si>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</si>
  <si>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</si>
  <si>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</si>
  <si>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</si>
  <si>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</si>
  <si>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หมายเหตุประกอบข้อมูลทางการเงินเป็นส่วนหนึ่งของข้อมูลทางการเงินระหว่างกาลนี้</t>
  </si>
  <si>
    <t>สำหรับงวดหกเดือนสิ้นสุดวันที่ 30 มิถุนายน พ.ศ. 2564</t>
  </si>
  <si>
    <t>งบแสดงการเปลี่ยนแปลงส่วนของเจ้าของ (ยังไม่ได้ตรวจสอบ)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</si>
  <si>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</si>
  <si>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</si>
  <si>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</si>
  <si>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</si>
  <si>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</si>
  <si>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 -</t>
  </si>
  <si>
    <t>การเปลี่ยนแปลง</t>
  </si>
  <si>
    <t>รวมส่วนของ</t>
  </si>
  <si>
    <t>ทุนที่ออกและ</t>
  </si>
  <si>
    <t>ส่วนเกิน</t>
  </si>
  <si>
    <t>ธุรกิจภายใต้การ</t>
  </si>
  <si>
    <t>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</si>
  <si>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</si>
  <si>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</si>
  <si>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</si>
  <si>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</si>
  <si>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</si>
  <si>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</si>
  <si>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</si>
  <si>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</si>
  <si>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</si>
  <si>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</si>
  <si>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</si>
  <si>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>ยอดยกมาต้นงวด วันที่ 1 มกราคม พ.ศ. 2563</t>
  </si>
  <si>
    <t>การเปลี่ยนแปลงในส่วนของเจ้าของสำหรับงวด</t>
  </si>
  <si>
    <t>การเพิ่มหุ้นสามัญ</t>
  </si>
  <si>
    <t>-</t>
  </si>
  <si>
    <t>สำรองตามกฎหมาย</t>
  </si>
  <si>
    <t>ยอดคงเหลือสิ้นงวด วันที่ 30 มิถุนายน พ.ศ. 2563</t>
  </si>
  <si>
    <t xml:space="preserve">ยอดยกมาต้นงวด วันที่ 1 มกราคม พ.ศ. 2564 </t>
  </si>
  <si>
    <t>เงินปันผล</t>
  </si>
  <si>
    <t>ยอดคงเหลือสิ้นงวด วันที่ 30 มิถุนายน พ.ศ. 2564</t>
  </si>
  <si>
    <t>กรรมการ    ________________________________________            กรรมการ    ________________________________________</t>
  </si>
  <si>
    <r>
      <t>งบแสดงการเปลี่ยนแปลงส่วนของเจ้าของ (ยังไม่ได้ตรวจสอบ)</t>
    </r>
    <r>
      <rPr>
        <sz val="13"/>
        <rFont val="Browallia New"/>
        <family val="2"/>
      </rPr>
      <t xml:space="preserve"> (ต่อ)</t>
    </r>
  </si>
  <si>
    <t>จัดสรรแล้ว</t>
  </si>
  <si>
    <t>- ทุนสำรอง</t>
  </si>
  <si>
    <t>ยอดคงเหลือต้นงวด วันที่ 1 มกราคม พ.ศ. 2563</t>
  </si>
  <si>
    <t>งบกระแสเงินสด (ยังไม่ได้ตรวจสอบ)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</si>
  <si>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</si>
  <si>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</si>
  <si>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</si>
  <si>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</si>
  <si>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</si>
  <si>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</si>
  <si>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ตัดจำหน่ายภาษีเงินได้ถูกหัก ณ ที่จ่าย</t>
  </si>
  <si>
    <t>(กำไร) ขาดทุนจากการจำหน่ายอุปกรณ์</t>
  </si>
  <si>
    <t>ผลขาดทุนด้านเครดิตที่คาดว่าจะเกิดขึ้น (กลับรายการ)</t>
  </si>
  <si>
    <t xml:space="preserve">กลับรายการขาดทุนจากการลดมูลค่าของสินค้าคงเหลือ 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</si>
  <si>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</si>
  <si>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</si>
  <si>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</si>
  <si>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</si>
  <si>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</si>
  <si>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</si>
  <si>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</si>
  <si>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</si>
  <si>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</si>
  <si>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</si>
  <si>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เงินสดใช้ไปในการดำเนินงาน</t>
  </si>
  <si>
    <t>หัก</t>
  </si>
  <si>
    <t xml:space="preserve">         </t>
  </si>
  <si>
    <t>จ่ายภาษีเงินได้</t>
  </si>
  <si>
    <t>เงินสดสุทธิใช้ไปในกิจการดำเนินงาน</t>
  </si>
  <si>
    <r>
      <t xml:space="preserve">งบกระแสเงินสด (ยังไม่ได้ตรวจสอบ)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</si>
  <si>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</si>
  <si>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</si>
  <si>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>เงินสดจ่ายเพื่อซื้อที่ดิน อาคารและอุปกรณ์</t>
  </si>
  <si>
    <t>เงินสดจ่ายเพื่อซื้อสินทรัพย์ไม่มีตัวตน</t>
  </si>
  <si>
    <t>เงินสดรับจากการจำหน่ายอาคารและอุปกรณ์</t>
  </si>
  <si>
    <t>เงินฝากสถาบันการเงินที่ติดภาระค้ำประกันที่(เพิ่มขึ้น)ลดลง</t>
  </si>
  <si>
    <t>เงินสดจ่ายเพื่อการลงทุนในบริษัทย่อย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</si>
  <si>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</si>
  <si>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</si>
  <si>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เงินสดรับจากดอกเบี้ยรับ</t>
  </si>
  <si>
    <t>เงินสดสุทธิใช้ไปในกิจกรรมลงทุน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</si>
  <si>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</si>
  <si>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</si>
  <si>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</si>
  <si>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</si>
  <si>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</si>
  <si>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</si>
  <si>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</si>
  <si>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เงินสดจ่ายคืนหนี้สินตามสัญญาเช่า</t>
  </si>
  <si>
    <t>เงินสดรับจากส่วนได้เสียที่ไม่มีอำนาจควบคุม</t>
  </si>
  <si>
    <t>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</si>
  <si>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</si>
  <si>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</si>
  <si>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เงินสดและรายการเทียบเท่าเงินสดเพิ่มขึ้น(ลดลง)สุทธิ</t>
  </si>
  <si>
    <t>เงินสดและรายการเทียบเท่าเงินสดต้นงวด</t>
  </si>
  <si>
    <t>เงินสดและรายการเทียบเท่าเงินสดสิ้นงวด</t>
  </si>
  <si>
    <t xml:space="preserve">เงินเบิกเกินบัญชีธนาคาร </t>
  </si>
  <si>
    <t>รายการที่ไม่ใช่เงินสดที่มีสาระสำคัญ</t>
  </si>
  <si>
    <t>การซื้อสินทรัพย์ตามสัญญาเช่าทางการเงิน</t>
  </si>
  <si>
    <t>การซื้อที่ดิน อาคารและอุปกรณ์โดยไม่ได้ชำระเงิน</t>
  </si>
  <si>
    <t>การซื้อสินทรัพย์ไม่มีตัวตนโดยไม่ได้ชำระเงิน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</si>
</sst>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;\(#,##0\);&quot;-&quot;;@"/>
    <numFmt numFmtId="166" formatCode="#,##0;\(#,##0\)"/>
    <numFmt numFmtId="167" formatCode="#,##0.00;\(#,##0.00\);&quot;-&quot;;@"/>
    <numFmt numFmtId="168" formatCode="_(* #,##0_);_(* \(#,##0\);_(* &quot;-&quot;??_);_(@_)"/>
    <numFmt numFmtId="169" formatCode="_-* #,##0_-;\-* #,##0_-;_-* &quot;-&quot;??_-;_-@_-"/>
  </numFmts>
  <fonts count="7">
    <font>
      <sz val="11"/>
      <color theme="1"/>
      <name val="Calibri"/>
      <family val="2"/>
      <scheme val="minor"/>
    </font>
    <font>
      <b/>
      <sz val="13"/>
      <name val="Browallia New"/>
      <family val="2"/>
    </font>
    <font>
      <sz val="14"/>
      <name val="Cordia New"/>
      <family val="2"/>
    </font>
    <font>
      <sz val="13"/>
      <name val="Browallia New"/>
      <family val="2"/>
    </font>
    <font>
      <sz val="10"/>
      <name val="Arial"/>
      <family val="2"/>
    </font>
    <font>
      <u/>
      <sz val="13"/>
      <name val="Browallia New"/>
      <family val="2"/>
    </font>
    <font>
      <sz val="13"/>
      <color theme="1"/>
      <name val="Browallia New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298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5" fontId="3" fillId="0" borderId="0" xfId="1" applyNumberFormat="1" applyFont="1" applyAlignment="1">
      <alignment horizontal="center" vertical="center"/>
    </xf>
    <xf numFmtId="165" fontId="3" fillId="0" borderId="0" xfId="1" applyNumberFormat="1" applyFont="1" applyAlignment="1">
      <alignment horizontal="right"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165" fontId="1" fillId="0" borderId="0" xfId="1" applyNumberFormat="1" applyFont="1" applyAlignment="1">
      <alignment horizontal="center" vertical="center"/>
    </xf>
    <xf numFmtId="165" fontId="1" fillId="0" borderId="0" xfId="1" applyNumberFormat="1" applyFont="1" applyAlignment="1">
      <alignment horizontal="right" vertical="center"/>
    </xf>
    <xf numFmtId="166" fontId="1" fillId="0" borderId="1" xfId="1" applyNumberFormat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horizontal="center" vertical="center"/>
    </xf>
    <xf numFmtId="165" fontId="1" fillId="0" borderId="1" xfId="1" applyNumberFormat="1" applyFont="1" applyBorder="1" applyAlignment="1">
      <alignment horizontal="right" vertical="center"/>
    </xf>
    <xf numFmtId="165" fontId="1" fillId="0" borderId="0" xfId="1" applyNumberFormat="1" applyFont="1" applyAlignment="1">
      <alignment vertical="center"/>
    </xf>
    <xf numFmtId="165" fontId="1" fillId="2" borderId="0" xfId="1" applyNumberFormat="1" applyFont="1" applyFill="1" applyAlignment="1">
      <alignment horizontal="right" vertical="center"/>
    </xf>
    <xf numFmtId="165" fontId="3" fillId="2" borderId="0" xfId="1" applyNumberFormat="1" applyFont="1" applyFill="1" applyAlignment="1">
      <alignment horizontal="right" vertical="center"/>
    </xf>
    <xf numFmtId="0" fontId="3" fillId="0" borderId="0" xfId="1" quotePrefix="1" applyFont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2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Border="1" applyAlignment="1">
      <alignment horizontal="right" vertical="center"/>
    </xf>
    <xf numFmtId="165" fontId="3" fillId="2" borderId="2" xfId="1" applyNumberFormat="1" applyFont="1" applyFill="1" applyBorder="1" applyAlignment="1">
      <alignment horizontal="right" vertical="center"/>
    </xf>
    <xf numFmtId="165" fontId="3" fillId="0" borderId="2" xfId="1" applyNumberFormat="1" applyFont="1" applyBorder="1" applyAlignment="1">
      <alignment horizontal="right" vertical="center"/>
    </xf>
    <xf numFmtId="0" fontId="3" fillId="0" borderId="1" xfId="1" applyFont="1" applyBorder="1" applyAlignment="1">
      <alignment vertical="center"/>
    </xf>
    <xf numFmtId="165" fontId="3" fillId="0" borderId="1" xfId="1" applyNumberFormat="1" applyFont="1" applyBorder="1" applyAlignment="1">
      <alignment vertical="center"/>
    </xf>
    <xf numFmtId="165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vertical="center"/>
    </xf>
    <xf numFmtId="165" fontId="3" fillId="2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vertical="center"/>
    </xf>
    <xf numFmtId="165" fontId="3" fillId="0" borderId="0" xfId="3" applyNumberFormat="1" applyFont="1" applyFill="1" applyAlignment="1">
      <alignment horizontal="right" vertical="center"/>
    </xf>
    <xf numFmtId="165" fontId="3" fillId="0" borderId="0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Border="1" applyAlignment="1">
      <alignment horizontal="center" vertical="center"/>
    </xf>
    <xf numFmtId="165" fontId="3" fillId="2" borderId="0" xfId="3" applyNumberFormat="1" applyFont="1" applyFill="1" applyBorder="1" applyAlignment="1">
      <alignment horizontal="right" vertical="center"/>
    </xf>
    <xf numFmtId="0" fontId="3" fillId="0" borderId="0" xfId="4" applyFont="1" applyAlignment="1">
      <alignment vertical="center"/>
    </xf>
    <xf numFmtId="165" fontId="3" fillId="2" borderId="1" xfId="3" applyNumberFormat="1" applyFont="1" applyFill="1" applyBorder="1" applyAlignment="1">
      <alignment horizontal="right" vertical="center"/>
    </xf>
    <xf numFmtId="165" fontId="3" fillId="0" borderId="1" xfId="3" applyNumberFormat="1" applyFont="1" applyFill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3" fillId="0" borderId="0" xfId="5" applyFont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3" fillId="2" borderId="0" xfId="6" applyNumberFormat="1" applyFont="1" applyFill="1" applyAlignment="1">
      <alignment horizontal="right" vertical="center"/>
    </xf>
    <xf numFmtId="165" fontId="3" fillId="0" borderId="0" xfId="6" applyNumberFormat="1" applyFont="1" applyAlignment="1">
      <alignment horizontal="right" vertical="center"/>
    </xf>
    <xf numFmtId="37" fontId="3" fillId="0" borderId="0" xfId="1" applyNumberFormat="1" applyFont="1" applyAlignment="1">
      <alignment horizontal="center" vertical="center"/>
    </xf>
    <xf numFmtId="165" fontId="3" fillId="2" borderId="2" xfId="6" applyNumberFormat="1" applyFont="1" applyFill="1" applyBorder="1" applyAlignment="1">
      <alignment horizontal="right" vertical="center"/>
    </xf>
    <xf numFmtId="165" fontId="3" fillId="0" borderId="2" xfId="6" applyNumberFormat="1" applyFont="1" applyBorder="1" applyAlignment="1">
      <alignment horizontal="right" vertical="center"/>
    </xf>
    <xf numFmtId="0" fontId="3" fillId="0" borderId="0" xfId="7" applyFont="1" applyAlignment="1">
      <alignment vertical="center"/>
    </xf>
    <xf numFmtId="165" fontId="3" fillId="2" borderId="0" xfId="6" applyNumberFormat="1" applyFont="1" applyFill="1" applyAlignment="1">
      <alignment vertical="center"/>
    </xf>
    <xf numFmtId="165" fontId="3" fillId="0" borderId="0" xfId="6" applyNumberFormat="1" applyFont="1" applyAlignment="1">
      <alignment vertical="center"/>
    </xf>
    <xf numFmtId="165" fontId="3" fillId="2" borderId="1" xfId="6" applyNumberFormat="1" applyFont="1" applyFill="1" applyBorder="1" applyAlignment="1">
      <alignment vertical="center"/>
    </xf>
    <xf numFmtId="165" fontId="3" fillId="0" borderId="1" xfId="6" applyNumberFormat="1" applyFont="1" applyBorder="1" applyAlignment="1">
      <alignment vertical="center"/>
    </xf>
    <xf numFmtId="165" fontId="3" fillId="2" borderId="1" xfId="1" applyNumberFormat="1" applyFont="1" applyFill="1" applyBorder="1" applyAlignment="1">
      <alignment vertical="center"/>
    </xf>
    <xf numFmtId="165" fontId="3" fillId="2" borderId="2" xfId="1" applyNumberFormat="1" applyFont="1" applyFill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0" fontId="1" fillId="0" borderId="0" xfId="2" applyFont="1"/>
    <xf numFmtId="0" fontId="1" fillId="0" borderId="0" xfId="8" applyFont="1" applyAlignment="1">
      <alignment vertical="top"/>
    </xf>
    <xf numFmtId="0" fontId="1" fillId="0" borderId="0" xfId="8" applyFont="1" applyAlignment="1">
      <alignment horizontal="center" vertical="top"/>
    </xf>
    <xf numFmtId="165" fontId="1" fillId="0" borderId="0" xfId="8" applyNumberFormat="1" applyFont="1" applyAlignment="1">
      <alignment horizontal="right" vertical="top"/>
    </xf>
    <xf numFmtId="41" fontId="1" fillId="0" borderId="0" xfId="8" applyNumberFormat="1" applyFont="1" applyAlignment="1">
      <alignment horizontal="right" vertical="top"/>
    </xf>
    <xf numFmtId="166" fontId="1" fillId="0" borderId="1" xfId="8" applyNumberFormat="1" applyFont="1" applyBorder="1" applyAlignment="1">
      <alignment vertical="top"/>
    </xf>
    <xf numFmtId="0" fontId="1" fillId="0" borderId="1" xfId="8" applyFont="1" applyBorder="1" applyAlignment="1">
      <alignment vertical="top"/>
    </xf>
    <xf numFmtId="0" fontId="1" fillId="0" borderId="1" xfId="8" applyFont="1" applyBorder="1" applyAlignment="1">
      <alignment horizontal="center" vertical="top"/>
    </xf>
    <xf numFmtId="165" fontId="1" fillId="0" borderId="1" xfId="8" applyNumberFormat="1" applyFont="1" applyBorder="1" applyAlignment="1">
      <alignment horizontal="right" vertical="top"/>
    </xf>
    <xf numFmtId="41" fontId="1" fillId="0" borderId="1" xfId="8" applyNumberFormat="1" applyFont="1" applyBorder="1" applyAlignment="1">
      <alignment horizontal="right" vertical="top"/>
    </xf>
    <xf numFmtId="166" fontId="1" fillId="0" borderId="0" xfId="8" applyNumberFormat="1" applyFont="1" applyAlignment="1">
      <alignment vertical="top"/>
    </xf>
    <xf numFmtId="0" fontId="1" fillId="0" borderId="0" xfId="5" applyFont="1" applyAlignment="1">
      <alignment vertical="top"/>
    </xf>
    <xf numFmtId="0" fontId="1" fillId="0" borderId="0" xfId="5" applyFont="1" applyAlignment="1">
      <alignment horizontal="center" vertical="top"/>
    </xf>
    <xf numFmtId="165" fontId="1" fillId="0" borderId="0" xfId="5" applyNumberFormat="1" applyFont="1" applyAlignment="1">
      <alignment horizontal="center" vertical="top"/>
    </xf>
    <xf numFmtId="165" fontId="1" fillId="0" borderId="0" xfId="5" applyNumberFormat="1" applyFont="1" applyAlignment="1">
      <alignment horizontal="right" vertical="top"/>
    </xf>
    <xf numFmtId="0" fontId="3" fillId="0" borderId="0" xfId="8" applyFont="1" applyAlignment="1">
      <alignment vertical="top"/>
    </xf>
    <xf numFmtId="0" fontId="1" fillId="2" borderId="0" xfId="8" applyFont="1" applyFill="1" applyAlignment="1">
      <alignment horizontal="center" vertical="top"/>
    </xf>
    <xf numFmtId="165" fontId="1" fillId="2" borderId="0" xfId="8" applyNumberFormat="1" applyFont="1" applyFill="1" applyAlignment="1">
      <alignment horizontal="right" vertical="top"/>
    </xf>
    <xf numFmtId="166" fontId="1" fillId="0" borderId="0" xfId="8" applyNumberFormat="1" applyFont="1" applyAlignment="1">
      <alignment horizontal="right" vertical="top"/>
    </xf>
    <xf numFmtId="0" fontId="3" fillId="0" borderId="0" xfId="8" applyFont="1" applyAlignment="1">
      <alignment horizontal="center" vertical="top"/>
    </xf>
    <xf numFmtId="167" fontId="3" fillId="2" borderId="0" xfId="6" applyNumberFormat="1" applyFont="1" applyFill="1" applyAlignment="1">
      <alignment vertical="top"/>
    </xf>
    <xf numFmtId="167" fontId="3" fillId="0" borderId="0" xfId="6" applyNumberFormat="1" applyFont="1" applyAlignment="1">
      <alignment vertical="top"/>
    </xf>
    <xf numFmtId="167" fontId="3" fillId="0" borderId="0" xfId="6" applyNumberFormat="1" applyFont="1" applyAlignment="1">
      <alignment horizontal="right" vertical="top"/>
    </xf>
    <xf numFmtId="165" fontId="3" fillId="2" borderId="0" xfId="6" applyNumberFormat="1" applyFont="1" applyFill="1" applyAlignment="1">
      <alignment horizontal="right" vertical="top"/>
    </xf>
    <xf numFmtId="165" fontId="3" fillId="0" borderId="0" xfId="6" applyNumberFormat="1" applyFont="1" applyAlignment="1">
      <alignment horizontal="right" vertical="top"/>
    </xf>
    <xf numFmtId="165" fontId="3" fillId="2" borderId="1" xfId="6" applyNumberFormat="1" applyFont="1" applyFill="1" applyBorder="1" applyAlignment="1">
      <alignment horizontal="right" vertical="top"/>
    </xf>
    <xf numFmtId="165" fontId="3" fillId="0" borderId="1" xfId="6" applyNumberFormat="1" applyFont="1" applyBorder="1" applyAlignment="1">
      <alignment horizontal="right" vertical="top"/>
    </xf>
    <xf numFmtId="165" fontId="3" fillId="2" borderId="1" xfId="8" applyNumberFormat="1" applyFont="1" applyFill="1" applyBorder="1" applyAlignment="1">
      <alignment horizontal="right" vertical="top"/>
    </xf>
    <xf numFmtId="165" fontId="3" fillId="0" borderId="1" xfId="8" applyNumberFormat="1" applyFont="1" applyBorder="1" applyAlignment="1">
      <alignment horizontal="right" vertical="top"/>
    </xf>
    <xf numFmtId="166" fontId="3" fillId="0" borderId="0" xfId="8" applyNumberFormat="1" applyFont="1" applyAlignment="1">
      <alignment horizontal="right" vertical="top"/>
    </xf>
    <xf numFmtId="165" fontId="3" fillId="2" borderId="0" xfId="8" applyNumberFormat="1" applyFont="1" applyFill="1" applyAlignment="1">
      <alignment horizontal="right" vertical="top"/>
    </xf>
    <xf numFmtId="165" fontId="3" fillId="0" borderId="0" xfId="8" applyNumberFormat="1" applyFont="1" applyAlignment="1">
      <alignment horizontal="right" vertical="top"/>
    </xf>
    <xf numFmtId="165" fontId="3" fillId="0" borderId="0" xfId="6" applyNumberFormat="1" applyFont="1" applyAlignment="1">
      <alignment vertical="top"/>
    </xf>
    <xf numFmtId="0" fontId="3" fillId="0" borderId="0" xfId="6" applyFont="1" applyAlignment="1">
      <alignment vertical="top"/>
    </xf>
    <xf numFmtId="165" fontId="3" fillId="0" borderId="0" xfId="8" applyNumberFormat="1" applyFont="1" applyAlignment="1">
      <alignment horizontal="center" vertical="top"/>
    </xf>
    <xf numFmtId="165" fontId="3" fillId="0" borderId="1" xfId="6" applyNumberFormat="1" applyFont="1" applyBorder="1" applyAlignment="1">
      <alignment vertical="top"/>
    </xf>
    <xf numFmtId="165" fontId="3" fillId="2" borderId="0" xfId="6" applyNumberFormat="1" applyFont="1" applyFill="1" applyAlignment="1">
      <alignment vertical="top"/>
    </xf>
    <xf numFmtId="165" fontId="3" fillId="2" borderId="2" xfId="8" applyNumberFormat="1" applyFont="1" applyFill="1" applyBorder="1" applyAlignment="1">
      <alignment horizontal="right" vertical="top"/>
    </xf>
    <xf numFmtId="165" fontId="3" fillId="0" borderId="2" xfId="8" applyNumberFormat="1" applyFont="1" applyBorder="1" applyAlignment="1">
      <alignment horizontal="right" vertical="top"/>
    </xf>
    <xf numFmtId="41" fontId="3" fillId="0" borderId="0" xfId="8" applyNumberFormat="1" applyFont="1" applyAlignment="1">
      <alignment horizontal="right" vertical="top"/>
    </xf>
    <xf numFmtId="0" fontId="1" fillId="0" borderId="0" xfId="6" applyFont="1" applyAlignment="1">
      <alignment vertical="top"/>
    </xf>
    <xf numFmtId="165" fontId="3" fillId="2" borderId="1" xfId="6" applyNumberFormat="1" applyFont="1" applyFill="1" applyBorder="1" applyAlignment="1">
      <alignment vertical="top"/>
    </xf>
    <xf numFmtId="167" fontId="3" fillId="2" borderId="2" xfId="6" applyNumberFormat="1" applyFont="1" applyFill="1" applyBorder="1" applyAlignment="1">
      <alignment vertical="top"/>
    </xf>
    <xf numFmtId="167" fontId="3" fillId="0" borderId="0" xfId="8" applyNumberFormat="1" applyFont="1" applyAlignment="1">
      <alignment horizontal="center" vertical="top"/>
    </xf>
    <xf numFmtId="167" fontId="3" fillId="0" borderId="2" xfId="6" applyNumberFormat="1" applyFont="1" applyBorder="1" applyAlignment="1">
      <alignment vertical="top"/>
    </xf>
    <xf numFmtId="0" fontId="3" fillId="0" borderId="1" xfId="8" applyFont="1" applyBorder="1"/>
    <xf numFmtId="0" fontId="3" fillId="0" borderId="1" xfId="8" applyFont="1" applyBorder="1" applyAlignment="1">
      <alignment vertical="top"/>
    </xf>
    <xf numFmtId="0" fontId="3" fillId="0" borderId="1" xfId="8" applyFont="1" applyBorder="1" applyAlignment="1">
      <alignment horizontal="center" vertical="top"/>
    </xf>
    <xf numFmtId="167" fontId="3" fillId="0" borderId="1" xfId="6" applyNumberFormat="1" applyFont="1" applyBorder="1" applyAlignment="1">
      <alignment vertical="top"/>
    </xf>
    <xf numFmtId="167" fontId="3" fillId="0" borderId="1" xfId="6" applyNumberFormat="1" applyFont="1" applyBorder="1" applyAlignment="1">
      <alignment horizontal="right" vertical="top"/>
    </xf>
    <xf numFmtId="0" fontId="1" fillId="0" borderId="0" xfId="2" applyFont="1" applyAlignment="1">
      <alignment vertical="center"/>
    </xf>
    <xf numFmtId="165" fontId="1" fillId="0" borderId="0" xfId="2" applyNumberFormat="1" applyFont="1" applyAlignment="1">
      <alignment horizontal="center" vertical="center"/>
    </xf>
    <xf numFmtId="165" fontId="1" fillId="0" borderId="0" xfId="2" applyNumberFormat="1" applyFont="1" applyAlignment="1">
      <alignment horizontal="right" vertical="center"/>
    </xf>
    <xf numFmtId="166" fontId="1" fillId="0" borderId="0" xfId="2" applyNumberFormat="1" applyFont="1" applyAlignment="1">
      <alignment horizontal="right" vertical="center"/>
    </xf>
    <xf numFmtId="0" fontId="1" fillId="0" borderId="1" xfId="2" applyFont="1" applyBorder="1" applyAlignment="1">
      <alignment vertical="center"/>
    </xf>
    <xf numFmtId="165" fontId="1" fillId="0" borderId="1" xfId="2" applyNumberFormat="1" applyFont="1" applyBorder="1" applyAlignment="1">
      <alignment horizontal="center" vertical="center"/>
    </xf>
    <xf numFmtId="165" fontId="1" fillId="0" borderId="1" xfId="2" applyNumberFormat="1" applyFont="1" applyBorder="1" applyAlignment="1">
      <alignment horizontal="right" vertical="center"/>
    </xf>
    <xf numFmtId="166" fontId="1" fillId="0" borderId="1" xfId="2" applyNumberFormat="1" applyFont="1" applyBorder="1" applyAlignment="1">
      <alignment horizontal="right" vertical="center"/>
    </xf>
    <xf numFmtId="166" fontId="3" fillId="0" borderId="1" xfId="2" applyNumberFormat="1" applyFont="1" applyBorder="1" applyAlignment="1">
      <alignment horizontal="right" vertical="center"/>
    </xf>
    <xf numFmtId="165" fontId="3" fillId="0" borderId="1" xfId="2" applyNumberFormat="1" applyFont="1" applyBorder="1" applyAlignment="1">
      <alignment horizontal="right" vertical="center"/>
    </xf>
    <xf numFmtId="165" fontId="1" fillId="0" borderId="0" xfId="8" applyNumberFormat="1" applyFont="1" applyAlignment="1">
      <alignment horizontal="center" vertical="top"/>
    </xf>
    <xf numFmtId="166" fontId="1" fillId="0" borderId="0" xfId="8" applyNumberFormat="1" applyFont="1" applyAlignment="1">
      <alignment horizontal="center" vertical="top"/>
    </xf>
    <xf numFmtId="165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center" vertical="top"/>
    </xf>
    <xf numFmtId="166" fontId="1" fillId="0" borderId="1" xfId="8" applyNumberFormat="1" applyFont="1" applyBorder="1" applyAlignment="1">
      <alignment horizontal="right" vertical="top"/>
    </xf>
    <xf numFmtId="0" fontId="3" fillId="0" borderId="0" xfId="5" applyFont="1" applyAlignment="1">
      <alignment vertical="top"/>
    </xf>
    <xf numFmtId="165" fontId="3" fillId="0" borderId="0" xfId="5" applyNumberFormat="1" applyFont="1" applyAlignment="1">
      <alignment horizontal="right" vertical="top"/>
    </xf>
    <xf numFmtId="166" fontId="3" fillId="0" borderId="0" xfId="5" applyNumberFormat="1" applyFont="1" applyAlignment="1">
      <alignment horizontal="right" vertical="top"/>
    </xf>
    <xf numFmtId="166" fontId="1" fillId="0" borderId="0" xfId="5" applyNumberFormat="1" applyFont="1" applyAlignment="1">
      <alignment horizontal="center" vertical="top"/>
    </xf>
    <xf numFmtId="165" fontId="1" fillId="0" borderId="3" xfId="5" applyNumberFormat="1" applyFont="1" applyBorder="1" applyAlignment="1">
      <alignment horizontal="right" vertical="top"/>
    </xf>
    <xf numFmtId="166" fontId="1" fillId="0" borderId="0" xfId="5" applyNumberFormat="1" applyFont="1" applyAlignment="1">
      <alignment horizontal="right" vertical="top"/>
    </xf>
    <xf numFmtId="165" fontId="1" fillId="0" borderId="0" xfId="5" quotePrefix="1" applyNumberFormat="1" applyFont="1" applyAlignment="1">
      <alignment horizontal="right" vertical="top"/>
    </xf>
    <xf numFmtId="165" fontId="1" fillId="0" borderId="1" xfId="5" applyNumberFormat="1" applyFont="1" applyBorder="1" applyAlignment="1">
      <alignment horizontal="right" vertical="top"/>
    </xf>
    <xf numFmtId="165" fontId="3" fillId="0" borderId="0" xfId="4" applyNumberFormat="1" applyFont="1" applyAlignment="1">
      <alignment horizontal="right" vertical="center"/>
    </xf>
    <xf numFmtId="166" fontId="3" fillId="0" borderId="0" xfId="4" applyNumberFormat="1" applyFont="1" applyAlignment="1">
      <alignment horizontal="right" vertical="center"/>
    </xf>
    <xf numFmtId="165" fontId="3" fillId="0" borderId="0" xfId="5" applyNumberFormat="1" applyFont="1" applyAlignment="1">
      <alignment horizontal="center" vertical="top"/>
    </xf>
    <xf numFmtId="166" fontId="3" fillId="0" borderId="0" xfId="5" applyNumberFormat="1" applyFont="1" applyAlignment="1">
      <alignment horizontal="right" vertical="center"/>
    </xf>
    <xf numFmtId="165" fontId="3" fillId="0" borderId="0" xfId="5" applyNumberFormat="1" applyFont="1" applyAlignment="1">
      <alignment horizontal="right" vertical="center"/>
    </xf>
    <xf numFmtId="165" fontId="3" fillId="0" borderId="1" xfId="5" applyNumberFormat="1" applyFont="1" applyBorder="1" applyAlignment="1">
      <alignment horizontal="right" vertical="center"/>
    </xf>
    <xf numFmtId="165" fontId="3" fillId="0" borderId="1" xfId="4" applyNumberFormat="1" applyFont="1" applyBorder="1" applyAlignment="1">
      <alignment horizontal="right" vertical="center"/>
    </xf>
    <xf numFmtId="165" fontId="3" fillId="0" borderId="2" xfId="5" applyNumberFormat="1" applyFont="1" applyBorder="1" applyAlignment="1">
      <alignment horizontal="right" vertical="top"/>
    </xf>
    <xf numFmtId="0" fontId="1" fillId="0" borderId="0" xfId="2" quotePrefix="1" applyFont="1" applyAlignment="1">
      <alignment vertical="center"/>
    </xf>
    <xf numFmtId="165" fontId="3" fillId="2" borderId="0" xfId="4" applyNumberFormat="1" applyFont="1" applyFill="1" applyAlignment="1">
      <alignment horizontal="right" vertical="center"/>
    </xf>
    <xf numFmtId="165" fontId="3" fillId="2" borderId="0" xfId="5" applyNumberFormat="1" applyFont="1" applyFill="1" applyAlignment="1">
      <alignment horizontal="right" vertical="top"/>
    </xf>
    <xf numFmtId="165" fontId="3" fillId="2" borderId="0" xfId="5" applyNumberFormat="1" applyFont="1" applyFill="1" applyAlignment="1">
      <alignment horizontal="right" vertical="center"/>
    </xf>
    <xf numFmtId="165" fontId="3" fillId="2" borderId="1" xfId="5" applyNumberFormat="1" applyFont="1" applyFill="1" applyBorder="1" applyAlignment="1">
      <alignment horizontal="right" vertical="center"/>
    </xf>
    <xf numFmtId="165" fontId="3" fillId="2" borderId="1" xfId="4" applyNumberFormat="1" applyFont="1" applyFill="1" applyBorder="1" applyAlignment="1">
      <alignment horizontal="right" vertical="center"/>
    </xf>
    <xf numFmtId="165" fontId="3" fillId="2" borderId="2" xfId="5" applyNumberFormat="1" applyFont="1" applyFill="1" applyBorder="1" applyAlignment="1">
      <alignment horizontal="right" vertical="top"/>
    </xf>
    <xf numFmtId="165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center" vertical="top"/>
    </xf>
    <xf numFmtId="166" fontId="3" fillId="0" borderId="1" xfId="8" applyNumberFormat="1" applyFont="1" applyBorder="1" applyAlignment="1">
      <alignment horizontal="right" vertical="top"/>
    </xf>
    <xf numFmtId="0" fontId="3" fillId="0" borderId="0" xfId="6" applyFont="1" applyAlignment="1">
      <alignment vertical="center"/>
    </xf>
    <xf numFmtId="165" fontId="1" fillId="0" borderId="0" xfId="9" applyNumberFormat="1" applyFont="1" applyFill="1" applyAlignment="1">
      <alignment horizontal="right" vertical="center"/>
    </xf>
    <xf numFmtId="37" fontId="1" fillId="0" borderId="0" xfId="8" applyNumberFormat="1" applyFont="1" applyAlignment="1">
      <alignment horizontal="left" vertical="top"/>
    </xf>
    <xf numFmtId="166" fontId="1" fillId="0" borderId="0" xfId="6" quotePrefix="1" applyNumberFormat="1" applyFont="1" applyAlignment="1">
      <alignment horizontal="left" vertical="center"/>
    </xf>
    <xf numFmtId="165" fontId="3" fillId="0" borderId="0" xfId="9" applyNumberFormat="1" applyFont="1" applyFill="1" applyAlignment="1">
      <alignment horizontal="centerContinuous" vertical="center"/>
    </xf>
    <xf numFmtId="37" fontId="1" fillId="0" borderId="1" xfId="8" applyNumberFormat="1" applyFont="1" applyBorder="1" applyAlignment="1">
      <alignment horizontal="left" vertical="top"/>
    </xf>
    <xf numFmtId="166" fontId="1" fillId="0" borderId="1" xfId="6" applyNumberFormat="1" applyFont="1" applyBorder="1" applyAlignment="1">
      <alignment horizontal="left" vertical="center"/>
    </xf>
    <xf numFmtId="0" fontId="3" fillId="0" borderId="1" xfId="6" applyFont="1" applyBorder="1" applyAlignment="1">
      <alignment vertical="center"/>
    </xf>
    <xf numFmtId="165" fontId="3" fillId="0" borderId="1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centerContinuous" vertical="center"/>
    </xf>
    <xf numFmtId="166" fontId="1" fillId="0" borderId="0" xfId="6" applyNumberFormat="1" applyFont="1" applyAlignment="1">
      <alignment vertical="top"/>
    </xf>
    <xf numFmtId="166" fontId="3" fillId="0" borderId="0" xfId="8" applyNumberFormat="1" applyFont="1" applyAlignment="1">
      <alignment vertical="top"/>
    </xf>
    <xf numFmtId="166" fontId="3" fillId="0" borderId="0" xfId="6" applyNumberFormat="1" applyFont="1" applyAlignment="1">
      <alignment vertical="top"/>
    </xf>
    <xf numFmtId="166" fontId="1" fillId="0" borderId="0" xfId="6" applyNumberFormat="1" applyFont="1" applyAlignment="1">
      <alignment horizontal="left" vertical="top"/>
    </xf>
    <xf numFmtId="166" fontId="3" fillId="0" borderId="0" xfId="6" applyNumberFormat="1" applyFont="1" applyAlignment="1">
      <alignment horizontal="left" vertical="top"/>
    </xf>
    <xf numFmtId="0" fontId="3" fillId="2" borderId="0" xfId="6" applyFont="1" applyFill="1" applyAlignment="1">
      <alignment vertical="top"/>
    </xf>
    <xf numFmtId="165" fontId="3" fillId="2" borderId="0" xfId="6" applyNumberFormat="1" applyFont="1" applyFill="1" applyAlignment="1">
      <alignment horizontal="right" vertical="top" wrapText="1"/>
    </xf>
    <xf numFmtId="165" fontId="3" fillId="0" borderId="0" xfId="6" applyNumberFormat="1" applyFont="1" applyAlignment="1">
      <alignment horizontal="right" vertical="top" wrapText="1"/>
    </xf>
    <xf numFmtId="166" fontId="3" fillId="0" borderId="0" xfId="6" applyNumberFormat="1" applyFont="1" applyAlignment="1">
      <alignment horizontal="center" vertical="top"/>
    </xf>
    <xf numFmtId="0" fontId="3" fillId="0" borderId="0" xfId="6" quotePrefix="1" applyFont="1" applyAlignment="1">
      <alignment vertical="top"/>
    </xf>
    <xf numFmtId="166" fontId="3" fillId="0" borderId="0" xfId="6" quotePrefix="1" applyNumberFormat="1" applyFont="1" applyAlignment="1">
      <alignment horizontal="left" vertical="top"/>
    </xf>
    <xf numFmtId="165" fontId="3" fillId="0" borderId="0" xfId="9" applyNumberFormat="1" applyFont="1" applyFill="1" applyBorder="1" applyAlignment="1">
      <alignment horizontal="right" vertical="top"/>
    </xf>
    <xf numFmtId="166" fontId="3" fillId="0" borderId="0" xfId="6" quotePrefix="1" applyNumberFormat="1" applyFont="1" applyAlignment="1">
      <alignment horizontal="left" vertical="center"/>
    </xf>
    <xf numFmtId="165" fontId="3" fillId="2" borderId="1" xfId="6" applyNumberFormat="1" applyFont="1" applyFill="1" applyBorder="1" applyAlignment="1">
      <alignment horizontal="right" vertical="top" wrapText="1"/>
    </xf>
    <xf numFmtId="165" fontId="3" fillId="0" borderId="1" xfId="6" applyNumberFormat="1" applyFont="1" applyBorder="1" applyAlignment="1">
      <alignment horizontal="right" vertical="top" wrapText="1"/>
    </xf>
    <xf numFmtId="165" fontId="3" fillId="2" borderId="0" xfId="9" applyNumberFormat="1" applyFont="1" applyFill="1" applyBorder="1" applyAlignment="1">
      <alignment horizontal="right" vertical="top"/>
    </xf>
    <xf numFmtId="166" fontId="5" fillId="0" borderId="0" xfId="6" applyNumberFormat="1" applyFont="1" applyAlignment="1">
      <alignment horizontal="left" vertical="top"/>
    </xf>
    <xf numFmtId="165" fontId="3" fillId="2" borderId="0" xfId="9" quotePrefix="1" applyNumberFormat="1" applyFont="1" applyFill="1" applyBorder="1" applyAlignment="1">
      <alignment horizontal="right" vertical="top"/>
    </xf>
    <xf numFmtId="165" fontId="3" fillId="0" borderId="0" xfId="9" quotePrefix="1" applyNumberFormat="1" applyFont="1" applyFill="1" applyBorder="1" applyAlignment="1">
      <alignment horizontal="right" vertical="top"/>
    </xf>
    <xf numFmtId="165" fontId="3" fillId="2" borderId="1" xfId="9" quotePrefix="1" applyNumberFormat="1" applyFont="1" applyFill="1" applyBorder="1" applyAlignment="1">
      <alignment horizontal="right" vertical="top"/>
    </xf>
    <xf numFmtId="165" fontId="3" fillId="0" borderId="1" xfId="9" quotePrefix="1" applyNumberFormat="1" applyFont="1" applyFill="1" applyBorder="1" applyAlignment="1">
      <alignment horizontal="right" vertical="top"/>
    </xf>
    <xf numFmtId="165" fontId="3" fillId="2" borderId="1" xfId="9" applyNumberFormat="1" applyFont="1" applyFill="1" applyBorder="1" applyAlignment="1">
      <alignment horizontal="right" vertical="top"/>
    </xf>
    <xf numFmtId="165" fontId="3" fillId="0" borderId="1" xfId="9" applyNumberFormat="1" applyFont="1" applyFill="1" applyBorder="1" applyAlignment="1">
      <alignment horizontal="right" vertical="top"/>
    </xf>
    <xf numFmtId="166" fontId="3" fillId="0" borderId="1" xfId="6" applyNumberFormat="1" applyFont="1" applyBorder="1" applyAlignment="1">
      <alignment horizontal="left" vertical="center"/>
    </xf>
    <xf numFmtId="165" fontId="3" fillId="0" borderId="1" xfId="9" applyNumberFormat="1" applyFont="1" applyFill="1" applyBorder="1" applyAlignment="1">
      <alignment horizontal="right" vertical="center"/>
    </xf>
    <xf numFmtId="166" fontId="3" fillId="0" borderId="0" xfId="6" applyNumberFormat="1" applyFont="1" applyAlignment="1">
      <alignment horizontal="left" vertical="center"/>
    </xf>
    <xf numFmtId="165" fontId="3" fillId="0" borderId="0" xfId="9" applyNumberFormat="1" applyFont="1" applyFill="1" applyBorder="1" applyAlignment="1">
      <alignment horizontal="right" vertical="center"/>
    </xf>
    <xf numFmtId="166" fontId="1" fillId="0" borderId="0" xfId="6" applyNumberFormat="1" applyFont="1" applyAlignment="1">
      <alignment vertical="center"/>
    </xf>
    <xf numFmtId="166" fontId="3" fillId="0" borderId="0" xfId="8" applyNumberFormat="1" applyFont="1" applyAlignment="1">
      <alignment vertical="center"/>
    </xf>
    <xf numFmtId="165" fontId="1" fillId="0" borderId="0" xfId="5" applyNumberFormat="1" applyFont="1" applyAlignment="1">
      <alignment horizontal="center" vertical="center"/>
    </xf>
    <xf numFmtId="165" fontId="1" fillId="0" borderId="0" xfId="5" applyNumberFormat="1" applyFont="1" applyAlignment="1">
      <alignment horizontal="right" vertical="center"/>
    </xf>
    <xf numFmtId="166" fontId="1" fillId="0" borderId="0" xfId="8" applyNumberFormat="1" applyFont="1" applyAlignment="1">
      <alignment horizontal="right" vertical="center"/>
    </xf>
    <xf numFmtId="0" fontId="1" fillId="0" borderId="0" xfId="5" applyFont="1" applyAlignment="1">
      <alignment horizontal="center" vertical="center"/>
    </xf>
    <xf numFmtId="0" fontId="1" fillId="0" borderId="1" xfId="8" applyFont="1" applyBorder="1" applyAlignment="1">
      <alignment horizontal="center" vertical="center"/>
    </xf>
    <xf numFmtId="165" fontId="1" fillId="0" borderId="1" xfId="8" applyNumberFormat="1" applyFont="1" applyBorder="1" applyAlignment="1">
      <alignment horizontal="right" vertical="center"/>
    </xf>
    <xf numFmtId="0" fontId="1" fillId="0" borderId="0" xfId="8" applyFont="1" applyAlignment="1">
      <alignment horizontal="center" vertical="center"/>
    </xf>
    <xf numFmtId="168" fontId="3" fillId="2" borderId="0" xfId="9" applyNumberFormat="1" applyFont="1" applyFill="1" applyAlignment="1">
      <alignment horizontal="right" vertical="top"/>
    </xf>
    <xf numFmtId="168" fontId="3" fillId="0" borderId="0" xfId="9" applyNumberFormat="1" applyFont="1" applyFill="1" applyAlignment="1">
      <alignment horizontal="right" vertical="top"/>
    </xf>
    <xf numFmtId="168" fontId="3" fillId="2" borderId="0" xfId="9" applyNumberFormat="1" applyFont="1" applyFill="1" applyBorder="1" applyAlignment="1">
      <alignment horizontal="right" vertical="top"/>
    </xf>
    <xf numFmtId="168" fontId="3" fillId="0" borderId="0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center" vertical="top"/>
    </xf>
    <xf numFmtId="165" fontId="3" fillId="2" borderId="3" xfId="9" applyNumberFormat="1" applyFont="1" applyFill="1" applyBorder="1" applyAlignment="1">
      <alignment horizontal="right" vertical="top"/>
    </xf>
    <xf numFmtId="165" fontId="3" fillId="0" borderId="3" xfId="9" applyNumberFormat="1" applyFont="1" applyFill="1" applyBorder="1" applyAlignment="1">
      <alignment horizontal="right" vertical="top"/>
    </xf>
    <xf numFmtId="0" fontId="3" fillId="0" borderId="0" xfId="6" applyFont="1" applyAlignment="1">
      <alignment horizontal="left" vertical="top"/>
    </xf>
    <xf numFmtId="166" fontId="3" fillId="0" borderId="0" xfId="6" applyNumberFormat="1" applyFont="1" applyAlignment="1">
      <alignment vertical="center"/>
    </xf>
    <xf numFmtId="166" fontId="3" fillId="0" borderId="0" xfId="6" applyNumberFormat="1" applyFont="1" applyAlignment="1">
      <alignment horizontal="center" vertical="center"/>
    </xf>
    <xf numFmtId="165" fontId="3" fillId="2" borderId="0" xfId="9" applyNumberFormat="1" applyFont="1" applyFill="1" applyBorder="1" applyAlignment="1">
      <alignment horizontal="right" vertical="center"/>
    </xf>
    <xf numFmtId="165" fontId="3" fillId="2" borderId="0" xfId="9" quotePrefix="1" applyNumberFormat="1" applyFont="1" applyFill="1" applyBorder="1" applyAlignment="1">
      <alignment horizontal="right" vertical="center"/>
    </xf>
    <xf numFmtId="165" fontId="3" fillId="0" borderId="0" xfId="9" quotePrefix="1" applyNumberFormat="1" applyFont="1" applyFill="1" applyBorder="1" applyAlignment="1">
      <alignment horizontal="right" vertical="center"/>
    </xf>
    <xf numFmtId="0" fontId="3" fillId="2" borderId="0" xfId="6" applyFont="1" applyFill="1" applyAlignment="1">
      <alignment vertical="center"/>
    </xf>
    <xf numFmtId="165" fontId="3" fillId="2" borderId="1" xfId="9" quotePrefix="1" applyNumberFormat="1" applyFont="1" applyFill="1" applyBorder="1" applyAlignment="1">
      <alignment horizontal="right" vertical="center"/>
    </xf>
    <xf numFmtId="165" fontId="3" fillId="2" borderId="1" xfId="9" applyNumberFormat="1" applyFont="1" applyFill="1" applyBorder="1" applyAlignment="1">
      <alignment horizontal="right" vertical="center"/>
    </xf>
    <xf numFmtId="165" fontId="3" fillId="2" borderId="3" xfId="9" applyNumberFormat="1" applyFont="1" applyFill="1" applyBorder="1" applyAlignment="1">
      <alignment horizontal="right" vertical="center"/>
    </xf>
    <xf numFmtId="165" fontId="3" fillId="0" borderId="3" xfId="9" applyNumberFormat="1" applyFont="1" applyFill="1" applyBorder="1" applyAlignment="1">
      <alignment horizontal="right" vertical="center"/>
    </xf>
    <xf numFmtId="166" fontId="3" fillId="0" borderId="0" xfId="6" quotePrefix="1" applyNumberFormat="1" applyFont="1" applyAlignment="1">
      <alignment horizontal="center" vertical="center"/>
    </xf>
    <xf numFmtId="165" fontId="3" fillId="2" borderId="2" xfId="9" applyNumberFormat="1" applyFont="1" applyFill="1" applyBorder="1" applyAlignment="1">
      <alignment horizontal="right" vertical="center"/>
    </xf>
    <xf numFmtId="165" fontId="3" fillId="0" borderId="2" xfId="9" applyNumberFormat="1" applyFont="1" applyFill="1" applyBorder="1" applyAlignment="1">
      <alignment horizontal="right" vertical="center"/>
    </xf>
    <xf numFmtId="166" fontId="3" fillId="0" borderId="0" xfId="10" applyNumberFormat="1" applyFont="1" applyAlignment="1">
      <alignment horizontal="left" vertical="center"/>
    </xf>
    <xf numFmtId="0" fontId="3" fillId="0" borderId="0" xfId="6" applyFont="1" applyAlignment="1">
      <alignment horizontal="center" vertical="center"/>
    </xf>
    <xf numFmtId="169" fontId="3" fillId="2" borderId="0" xfId="11" applyNumberFormat="1" applyFont="1" applyFill="1" applyAlignment="1">
      <alignment horizontal="right" vertical="center"/>
    </xf>
    <xf numFmtId="0" fontId="3" fillId="0" borderId="0" xfId="6" applyFont="1" applyAlignment="1">
      <alignment horizontal="right" vertical="center"/>
    </xf>
    <xf numFmtId="169" fontId="3" fillId="0" borderId="0" xfId="11" applyNumberFormat="1" applyFont="1" applyFill="1" applyAlignment="1">
      <alignment horizontal="right" vertical="center"/>
    </xf>
    <xf numFmtId="165" fontId="3" fillId="0" borderId="0" xfId="9" applyNumberFormat="1" applyFont="1" applyFill="1" applyAlignment="1">
      <alignment horizontal="right" vertical="center"/>
    </xf>
    <xf numFmtId="166" fontId="1" fillId="0" borderId="0" xfId="10" applyNumberFormat="1" applyFont="1" applyAlignment="1">
      <alignment horizontal="left" vertical="center"/>
    </xf>
    <xf numFmtId="165" fontId="3" fillId="2" borderId="0" xfId="9" applyNumberFormat="1" applyFont="1" applyFill="1" applyAlignment="1">
      <alignment horizontal="right" vertical="center"/>
    </xf>
    <xf numFmtId="166" fontId="3" fillId="0" borderId="1" xfId="6" applyNumberFormat="1" applyFont="1" applyBorder="1" applyAlignment="1">
      <alignment vertical="center"/>
    </xf>
    <xf numFmtId="165" fontId="3" fillId="0" borderId="1" xfId="9" applyNumberFormat="1" applyFont="1" applyFill="1" applyBorder="1" applyAlignment="1">
      <alignment vertical="center"/>
    </xf>
    <xf numFmtId="0" fontId="6" fillId="0" borderId="0" xfId="0" applyFont="1"/>
    <xf numFmtId="0" fontId="1" fillId="0" borderId="0" xfId="4" applyFont="1" applyAlignment="1">
      <alignment vertical="top"/>
    </xf>
    <xf numFmtId="165" fontId="1" fillId="0" borderId="1" xfId="4" applyNumberFormat="1" applyFont="1" applyBorder="1" applyAlignment="1">
      <alignment vertical="top"/>
    </xf>
    <xf numFmtId="165" fontId="1" fillId="0" borderId="0" xfId="4" applyNumberFormat="1" applyFont="1" applyAlignment="1">
      <alignment vertical="top"/>
    </xf>
    <xf numFmtId="0" fontId="3" fillId="0" borderId="0" xfId="4" applyFont="1" applyAlignment="1">
      <alignment vertical="top"/>
    </xf>
    <xf numFmtId="165" fontId="3" fillId="0" borderId="0" xfId="4" applyNumberFormat="1" applyFont="1" applyAlignment="1">
      <alignment horizontal="right" vertical="top"/>
    </xf>
    <xf numFmtId="0" fontId="1" fillId="0" borderId="0" xfId="2" applyFont="1" applyAlignment="1">
      <alignment vertical="top"/>
    </xf>
    <xf numFmtId="165" fontId="1" fillId="0" borderId="0" xfId="4" applyNumberFormat="1" applyFont="1" applyAlignment="1">
      <alignment horizontal="right" vertical="top"/>
    </xf>
    <xf numFmtId="165" fontId="1" fillId="0" borderId="0" xfId="4" applyNumberFormat="1" applyFont="1" applyAlignment="1">
      <alignment horizontal="center" vertical="top"/>
    </xf>
    <xf numFmtId="166" fontId="3" fillId="0" borderId="0" xfId="4" applyNumberFormat="1" applyFont="1" applyAlignment="1">
      <alignment horizontal="right" vertical="top"/>
    </xf>
    <xf numFmtId="165" fontId="1" fillId="0" borderId="1" xfId="4" applyNumberFormat="1" applyFont="1" applyBorder="1" applyAlignment="1">
      <alignment horizontal="right" vertical="top"/>
    </xf>
    <xf numFmtId="165" fontId="1" fillId="0" borderId="3" xfId="4" applyNumberFormat="1" applyFont="1" applyBorder="1" applyAlignment="1">
      <alignment horizontal="right" vertical="top"/>
    </xf>
    <xf numFmtId="166" fontId="1" fillId="0" borderId="0" xfId="4" applyNumberFormat="1" applyFont="1" applyAlignment="1">
      <alignment horizontal="right" vertical="top"/>
    </xf>
    <xf numFmtId="166" fontId="1" fillId="0" borderId="0" xfId="4" applyNumberFormat="1" applyFont="1" applyAlignment="1">
      <alignment horizontal="center" vertical="top"/>
    </xf>
    <xf numFmtId="0" fontId="1" fillId="0" borderId="0" xfId="2" applyFont="1" applyAlignment="1">
      <alignment horizontal="right" vertical="top"/>
    </xf>
    <xf numFmtId="165" fontId="1" fillId="0" borderId="0" xfId="4" quotePrefix="1" applyNumberFormat="1" applyFont="1" applyAlignment="1">
      <alignment horizontal="right" vertical="top"/>
    </xf>
    <xf numFmtId="166" fontId="1" fillId="0" borderId="1" xfId="4" applyNumberFormat="1" applyFont="1" applyBorder="1" applyAlignment="1">
      <alignment horizontal="right" vertical="top"/>
    </xf>
    <xf numFmtId="0" fontId="1" fillId="0" borderId="0" xfId="4" applyFont="1" applyAlignment="1">
      <alignment horizontal="center" vertical="top"/>
    </xf>
    <xf numFmtId="165" fontId="3" fillId="0" borderId="1" xfId="4" applyNumberFormat="1" applyFont="1" applyBorder="1" applyAlignment="1">
      <alignment horizontal="right" vertical="top"/>
    </xf>
    <xf numFmtId="165" fontId="3" fillId="0" borderId="2" xfId="4" applyNumberFormat="1" applyFont="1" applyBorder="1" applyAlignment="1">
      <alignment horizontal="right" vertical="top"/>
    </xf>
    <xf numFmtId="165" fontId="3" fillId="2" borderId="0" xfId="4" applyNumberFormat="1" applyFont="1" applyFill="1" applyAlignment="1">
      <alignment horizontal="right" vertical="top"/>
    </xf>
    <xf numFmtId="0" fontId="3" fillId="0" borderId="0" xfId="4" applyFont="1" applyAlignment="1">
      <alignment horizontal="center" vertical="top"/>
    </xf>
    <xf numFmtId="0" fontId="3" fillId="0" borderId="0" xfId="2" applyFont="1" applyAlignment="1">
      <alignment vertical="top"/>
    </xf>
    <xf numFmtId="0" fontId="3" fillId="0" borderId="0" xfId="2" applyFont="1" applyAlignment="1">
      <alignment horizontal="center" vertical="top"/>
    </xf>
    <xf numFmtId="165" fontId="3" fillId="2" borderId="1" xfId="4" applyNumberFormat="1" applyFont="1" applyFill="1" applyBorder="1" applyAlignment="1">
      <alignment horizontal="right" vertical="top"/>
    </xf>
    <xf numFmtId="165" fontId="3" fillId="2" borderId="2" xfId="4" applyNumberFormat="1" applyFont="1" applyFill="1" applyBorder="1" applyAlignment="1">
      <alignment horizontal="right" vertical="top"/>
    </xf>
    <xf numFmtId="166" fontId="3" fillId="0" borderId="0" xfId="2" applyNumberFormat="1" applyFont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1" fillId="0" borderId="1" xfId="4" applyNumberFormat="1" applyFont="1" applyBorder="1" applyAlignment="1">
      <alignment horizontal="center" vertical="top"/>
    </xf>
    <xf numFmtId="166" fontId="3" fillId="0" borderId="0" xfId="2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8" applyFont="1" applyAlignment="1">
      <alignment vertical="center"/>
    </xf>
    <xf numFmtId="165" fontId="1" fillId="0" borderId="0" xfId="8" applyNumberFormat="1" applyFont="1" applyAlignment="1">
      <alignment horizontal="right" vertical="center"/>
    </xf>
    <xf numFmtId="41" fontId="1" fillId="0" borderId="0" xfId="8" applyNumberFormat="1" applyFont="1" applyAlignment="1">
      <alignment horizontal="right" vertical="center"/>
    </xf>
    <xf numFmtId="166" fontId="1" fillId="0" borderId="1" xfId="8" applyNumberFormat="1" applyFont="1" applyBorder="1" applyAlignment="1">
      <alignment vertical="center"/>
    </xf>
    <xf numFmtId="0" fontId="1" fillId="0" borderId="1" xfId="8" applyFont="1" applyBorder="1" applyAlignment="1">
      <alignment vertical="center"/>
    </xf>
    <xf numFmtId="41" fontId="1" fillId="0" borderId="1" xfId="8" applyNumberFormat="1" applyFont="1" applyBorder="1" applyAlignment="1">
      <alignment horizontal="right" vertical="center"/>
    </xf>
    <xf numFmtId="166" fontId="1" fillId="0" borderId="0" xfId="8" applyNumberFormat="1" applyFont="1" applyAlignment="1">
      <alignment vertical="center"/>
    </xf>
    <xf numFmtId="0" fontId="1" fillId="0" borderId="0" xfId="5" applyFont="1" applyAlignment="1">
      <alignment vertical="center"/>
    </xf>
    <xf numFmtId="0" fontId="3" fillId="0" borderId="0" xfId="8" applyFont="1" applyAlignment="1">
      <alignment vertical="center"/>
    </xf>
    <xf numFmtId="0" fontId="1" fillId="0" borderId="0" xfId="8" applyFont="1" applyBorder="1" applyAlignment="1">
      <alignment horizontal="center" vertical="center"/>
    </xf>
    <xf numFmtId="0" fontId="1" fillId="2" borderId="0" xfId="8" applyFont="1" applyFill="1" applyAlignment="1">
      <alignment horizontal="center" vertical="center"/>
    </xf>
    <xf numFmtId="165" fontId="1" fillId="2" borderId="0" xfId="8" applyNumberFormat="1" applyFont="1" applyFill="1" applyAlignment="1">
      <alignment horizontal="right" vertical="center"/>
    </xf>
    <xf numFmtId="0" fontId="3" fillId="0" borderId="0" xfId="8" applyFont="1" applyAlignment="1">
      <alignment horizontal="center" vertical="center"/>
    </xf>
    <xf numFmtId="167" fontId="3" fillId="2" borderId="0" xfId="6" applyNumberFormat="1" applyFont="1" applyFill="1" applyAlignment="1">
      <alignment vertical="center"/>
    </xf>
    <xf numFmtId="167" fontId="3" fillId="0" borderId="0" xfId="6" applyNumberFormat="1" applyFont="1" applyAlignment="1">
      <alignment vertical="center"/>
    </xf>
    <xf numFmtId="167" fontId="3" fillId="0" borderId="0" xfId="6" applyNumberFormat="1" applyFont="1" applyAlignment="1">
      <alignment horizontal="right" vertical="center"/>
    </xf>
    <xf numFmtId="165" fontId="3" fillId="2" borderId="1" xfId="6" applyNumberFormat="1" applyFont="1" applyFill="1" applyBorder="1" applyAlignment="1">
      <alignment horizontal="right" vertical="center"/>
    </xf>
    <xf numFmtId="165" fontId="3" fillId="0" borderId="1" xfId="6" applyNumberFormat="1" applyFont="1" applyBorder="1" applyAlignment="1">
      <alignment horizontal="right" vertical="center"/>
    </xf>
    <xf numFmtId="165" fontId="3" fillId="2" borderId="1" xfId="8" applyNumberFormat="1" applyFont="1" applyFill="1" applyBorder="1" applyAlignment="1">
      <alignment horizontal="right" vertical="center"/>
    </xf>
    <xf numFmtId="165" fontId="3" fillId="0" borderId="1" xfId="8" applyNumberFormat="1" applyFont="1" applyBorder="1" applyAlignment="1">
      <alignment horizontal="right" vertical="center"/>
    </xf>
    <xf numFmtId="166" fontId="3" fillId="0" borderId="0" xfId="8" applyNumberFormat="1" applyFont="1" applyAlignment="1">
      <alignment horizontal="right" vertical="center"/>
    </xf>
    <xf numFmtId="165" fontId="3" fillId="2" borderId="0" xfId="8" applyNumberFormat="1" applyFont="1" applyFill="1" applyAlignment="1">
      <alignment horizontal="right" vertical="center"/>
    </xf>
    <xf numFmtId="165" fontId="3" fillId="0" borderId="0" xfId="8" applyNumberFormat="1" applyFont="1" applyAlignment="1">
      <alignment horizontal="right" vertical="center"/>
    </xf>
    <xf numFmtId="165" fontId="3" fillId="0" borderId="0" xfId="8" applyNumberFormat="1" applyFont="1" applyAlignment="1">
      <alignment horizontal="center" vertical="center"/>
    </xf>
    <xf numFmtId="0" fontId="3" fillId="0" borderId="0" xfId="8" applyFont="1" applyFill="1" applyAlignment="1">
      <alignment horizontal="center" vertical="center"/>
    </xf>
    <xf numFmtId="165" fontId="3" fillId="2" borderId="2" xfId="8" applyNumberFormat="1" applyFont="1" applyFill="1" applyBorder="1" applyAlignment="1">
      <alignment horizontal="right" vertical="center"/>
    </xf>
    <xf numFmtId="165" fontId="3" fillId="0" borderId="2" xfId="8" applyNumberFormat="1" applyFont="1" applyBorder="1" applyAlignment="1">
      <alignment horizontal="right" vertical="center"/>
    </xf>
    <xf numFmtId="41" fontId="3" fillId="0" borderId="0" xfId="8" applyNumberFormat="1" applyFont="1" applyAlignment="1">
      <alignment horizontal="right" vertical="center"/>
    </xf>
    <xf numFmtId="0" fontId="1" fillId="0" borderId="0" xfId="6" applyFont="1" applyAlignment="1">
      <alignment vertical="center"/>
    </xf>
    <xf numFmtId="167" fontId="3" fillId="2" borderId="2" xfId="6" applyNumberFormat="1" applyFont="1" applyFill="1" applyBorder="1" applyAlignment="1">
      <alignment vertical="center"/>
    </xf>
    <xf numFmtId="167" fontId="3" fillId="0" borderId="0" xfId="8" applyNumberFormat="1" applyFont="1" applyAlignment="1">
      <alignment horizontal="center" vertical="center"/>
    </xf>
    <xf numFmtId="167" fontId="3" fillId="0" borderId="2" xfId="6" applyNumberFormat="1" applyFont="1" applyBorder="1" applyAlignment="1">
      <alignment vertical="center"/>
    </xf>
    <xf numFmtId="0" fontId="3" fillId="0" borderId="1" xfId="8" applyFont="1" applyBorder="1" applyAlignment="1">
      <alignment vertical="center"/>
    </xf>
    <xf numFmtId="0" fontId="3" fillId="0" borderId="1" xfId="8" applyFont="1" applyBorder="1" applyAlignment="1">
      <alignment horizontal="center" vertical="center"/>
    </xf>
    <xf numFmtId="167" fontId="3" fillId="0" borderId="1" xfId="6" applyNumberFormat="1" applyFont="1" applyBorder="1" applyAlignment="1">
      <alignment vertical="center"/>
    </xf>
    <xf numFmtId="167" fontId="3" fillId="0" borderId="1" xfId="6" applyNumberFormat="1" applyFont="1" applyBorder="1" applyAlignment="1">
      <alignment horizontal="right" vertical="center"/>
    </xf>
    <xf numFmtId="165" fontId="1" fillId="0" borderId="1" xfId="1" applyNumberFormat="1" applyFont="1" applyBorder="1" applyAlignment="1">
      <alignment horizontal="center" vertical="center"/>
    </xf>
    <xf numFmtId="166" fontId="3" fillId="0" borderId="0" xfId="2" applyNumberFormat="1" applyFont="1" applyAlignment="1">
      <alignment horizontal="center" vertical="center"/>
    </xf>
    <xf numFmtId="165" fontId="1" fillId="0" borderId="1" xfId="5" applyNumberFormat="1" applyFont="1" applyBorder="1" applyAlignment="1">
      <alignment horizontal="center" vertical="center"/>
    </xf>
    <xf numFmtId="165" fontId="1" fillId="0" borderId="1" xfId="5" applyNumberFormat="1" applyFont="1" applyBorder="1" applyAlignment="1">
      <alignment horizontal="center" vertical="top"/>
    </xf>
    <xf numFmtId="165" fontId="1" fillId="0" borderId="1" xfId="4" applyNumberFormat="1" applyFont="1" applyBorder="1" applyAlignment="1">
      <alignment horizontal="center" vertical="top"/>
    </xf>
    <xf numFmtId="0" fontId="3" fillId="0" borderId="1" xfId="2" applyFont="1" applyBorder="1" applyAlignment="1">
      <alignment horizontal="left" vertical="center"/>
    </xf>
  </cellXfs>
  <cellStyles count="12">
    <cellStyle name="Comma 10" xfId="3" xr:uid="{7DDCE2D3-D774-4EE9-B93A-A45E75B84B04}"/>
    <cellStyle name="Comma 12" xfId="11" xr:uid="{01F22636-CBF7-4BAE-A932-5DA12A4A658D}"/>
    <cellStyle name="Comma 2 2" xfId="9" xr:uid="{D9C6D497-29C1-4C6A-8737-D3DACBD6BA65}"/>
    <cellStyle name="Normal" xfId="0" builtinId="0"/>
    <cellStyle name="Normal 10" xfId="2" xr:uid="{F58C42FD-DF45-4104-9384-769395CA304D}"/>
    <cellStyle name="Normal 2" xfId="7" xr:uid="{B254DA78-39EA-4252-9722-AA7D2F94AEDB}"/>
    <cellStyle name="Normal 29" xfId="8" xr:uid="{164F45B8-5F2A-4138-84A0-F6C292D016A7}"/>
    <cellStyle name="Normal 3_CF MNR Q1 10 2" xfId="10" xr:uid="{84FDD0E0-20D1-437D-A97D-9A672F727802}"/>
    <cellStyle name="Normal 4" xfId="1" xr:uid="{5ED31B65-EB3C-4189-90A9-4DB28045011D}"/>
    <cellStyle name="Normal 4 2 2" xfId="4" xr:uid="{6C99BEFA-BC5B-45A9-A2A2-BDC47409535C}"/>
    <cellStyle name="Normal 4 5 2" xfId="5" xr:uid="{0AC5C827-6FAB-4406-A0CD-72857B9C37FF}"/>
    <cellStyle name="Normal 6 2" xfId="6" xr:uid="{62B75119-3FE2-4F36-84A2-E8517A8D86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ketngam001\Downloads\PROEN%20Corp%20Q2_64%20T2%2004.08.20%20(12.0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 3-5"/>
      <sheetName val="T 6 (3M)"/>
      <sheetName val="T 7 (6M)"/>
      <sheetName val="T 8 conso"/>
      <sheetName val="T9"/>
      <sheetName val="T10-11"/>
    </sheetNames>
    <sheetDataSet>
      <sheetData sheetId="0">
        <row r="113">
          <cell r="J113">
            <v>158000000</v>
          </cell>
          <cell r="L113">
            <v>115000000</v>
          </cell>
          <cell r="N113">
            <v>158000000</v>
          </cell>
          <cell r="P113">
            <v>115000000</v>
          </cell>
        </row>
        <row r="114">
          <cell r="J114">
            <v>228732200</v>
          </cell>
          <cell r="N114">
            <v>228732200</v>
          </cell>
        </row>
        <row r="117">
          <cell r="J117">
            <v>8060000</v>
          </cell>
          <cell r="L117">
            <v>7000000</v>
          </cell>
          <cell r="N117">
            <v>8060000</v>
          </cell>
          <cell r="P117">
            <v>7000000</v>
          </cell>
        </row>
      </sheetData>
      <sheetData sheetId="1" refreshError="1"/>
      <sheetData sheetId="2">
        <row r="3">
          <cell r="A3" t="str">
            <v>สำหรับงวดหกเดือนสิ้นสุดวันที่ 30 มิถุนายน พ.ศ. 2564</v>
          </cell>
        </row>
        <row r="40">
          <cell r="N40">
            <v>21068909</v>
          </cell>
        </row>
        <row r="46">
          <cell r="J46">
            <v>20220287</v>
          </cell>
        </row>
        <row r="47">
          <cell r="J47">
            <v>2601</v>
          </cell>
        </row>
      </sheetData>
      <sheetData sheetId="3">
        <row r="3">
          <cell r="A3" t="str">
            <v>สำหรับงวดหกเดือนสิ้นสุดวันที่ 30 มิถุนายน พ.ศ. 2564</v>
          </cell>
        </row>
        <row r="27">
          <cell r="D27">
            <v>16</v>
          </cell>
        </row>
        <row r="28">
          <cell r="D28">
            <v>17</v>
          </cell>
        </row>
        <row r="29">
          <cell r="D29">
            <v>18</v>
          </cell>
        </row>
      </sheetData>
      <sheetData sheetId="4">
        <row r="3">
          <cell r="A3" t="str">
            <v>สำหรับงวดหกเดือนสิ้นสุดวันที่ 30 มิถุนายน พ.ศ. 2564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03C87-ADF3-44D2-A351-3B8ACBF81BC4}">
  <dimension ref="A1:P127"/>
  <sheetViews>
    <sheetView zoomScaleNormal="100" workbookViewId="0">
      <selection activeCell="G9" sqref="G9"/>
    </sheetView>
  </sheetViews>
  <sheetFormatPr defaultRowHeight="21.75" customHeight="1"/>
  <cols>
    <col min="1" max="6" width="1.85546875" style="254" customWidth="1"/>
    <col min="7" max="7" width="25.42578125" style="254" customWidth="1"/>
    <col min="8" max="8" width="7.42578125" style="254" customWidth="1"/>
    <col min="9" max="9" width="0.7109375" style="254" customWidth="1"/>
    <col min="10" max="10" width="10.7109375" style="254" customWidth="1"/>
    <col min="11" max="11" width="0.7109375" style="254" customWidth="1"/>
    <col min="12" max="12" width="10.7109375" style="254" customWidth="1"/>
    <col min="13" max="13" width="0.7109375" style="254" customWidth="1"/>
    <col min="14" max="14" width="10.7109375" style="254" customWidth="1"/>
    <col min="15" max="15" width="0.7109375" style="254" customWidth="1"/>
    <col min="16" max="16" width="10.7109375" style="254" customWidth="1"/>
    <col min="17" max="16384" width="9.140625" style="254"/>
  </cols>
  <sheetData>
    <row r="1" spans="1:16" ht="21.75" customHeight="1">
      <c r="A1" s="253" t="s">
        <v>0</v>
      </c>
      <c r="B1" s="1"/>
      <c r="C1" s="1"/>
      <c r="D1" s="1"/>
      <c r="E1" s="1"/>
      <c r="F1" s="1"/>
      <c r="G1" s="1"/>
      <c r="H1" s="2"/>
      <c r="I1" s="2"/>
      <c r="J1" s="3"/>
      <c r="K1" s="3"/>
      <c r="L1" s="3"/>
      <c r="M1" s="3"/>
      <c r="N1" s="4"/>
      <c r="O1" s="4"/>
      <c r="P1" s="4"/>
    </row>
    <row r="2" spans="1:16" ht="21.75" customHeight="1">
      <c r="A2" s="5" t="s">
        <v>1</v>
      </c>
      <c r="B2" s="5"/>
      <c r="C2" s="5"/>
      <c r="D2" s="5"/>
      <c r="E2" s="5"/>
      <c r="F2" s="5"/>
      <c r="G2" s="5"/>
      <c r="H2" s="6"/>
      <c r="I2" s="6"/>
      <c r="J2" s="7"/>
      <c r="K2" s="7"/>
      <c r="L2" s="7"/>
      <c r="M2" s="7"/>
      <c r="N2" s="8"/>
      <c r="O2" s="8"/>
      <c r="P2" s="8"/>
    </row>
    <row r="3" spans="1:16" ht="21.75" customHeight="1">
      <c r="A3" s="9" t="s">
        <v>2</v>
      </c>
      <c r="B3" s="10"/>
      <c r="C3" s="10"/>
      <c r="D3" s="10"/>
      <c r="E3" s="10"/>
      <c r="F3" s="10"/>
      <c r="G3" s="10"/>
      <c r="H3" s="11"/>
      <c r="I3" s="11"/>
      <c r="J3" s="249"/>
      <c r="K3" s="249"/>
      <c r="L3" s="249"/>
      <c r="M3" s="249"/>
      <c r="N3" s="12"/>
      <c r="O3" s="12"/>
      <c r="P3" s="12"/>
    </row>
    <row r="4" spans="1:16" ht="21.75" customHeight="1">
      <c r="A4" s="5"/>
      <c r="B4" s="5"/>
      <c r="C4" s="5"/>
      <c r="D4" s="5"/>
      <c r="E4" s="5"/>
      <c r="F4" s="5"/>
      <c r="G4" s="5"/>
      <c r="H4" s="6"/>
      <c r="I4" s="6"/>
      <c r="J4" s="7"/>
      <c r="K4" s="7"/>
      <c r="L4" s="7"/>
      <c r="M4" s="7"/>
      <c r="N4" s="8"/>
      <c r="O4" s="8"/>
      <c r="P4" s="8"/>
    </row>
    <row r="5" spans="1:16" ht="20.100000000000001" customHeight="1">
      <c r="A5" s="5"/>
      <c r="B5" s="5"/>
      <c r="C5" s="5"/>
      <c r="D5" s="5"/>
      <c r="E5" s="5"/>
      <c r="F5" s="5"/>
      <c r="G5" s="5"/>
      <c r="H5" s="6"/>
      <c r="I5" s="6"/>
      <c r="J5" s="292" t="s">
        <v>3</v>
      </c>
      <c r="K5" s="292"/>
      <c r="L5" s="292"/>
      <c r="M5" s="13"/>
      <c r="N5" s="292" t="s">
        <v>4</v>
      </c>
      <c r="O5" s="292"/>
      <c r="P5" s="292"/>
    </row>
    <row r="6" spans="1:16" ht="20.100000000000001" customHeight="1">
      <c r="A6" s="5"/>
      <c r="B6" s="5"/>
      <c r="C6" s="5"/>
      <c r="D6" s="5"/>
      <c r="E6" s="5"/>
      <c r="F6" s="5"/>
      <c r="G6" s="5"/>
      <c r="H6" s="6"/>
      <c r="I6" s="6"/>
      <c r="J6" s="8" t="s">
        <v>5</v>
      </c>
      <c r="K6" s="8"/>
      <c r="L6" s="8" t="s">
        <v>6</v>
      </c>
      <c r="M6" s="13"/>
      <c r="N6" s="8" t="s">
        <v>5</v>
      </c>
      <c r="O6" s="8"/>
      <c r="P6" s="8" t="s">
        <v>6</v>
      </c>
    </row>
    <row r="7" spans="1:16" ht="20.100000000000001" customHeight="1">
      <c r="A7" s="5"/>
      <c r="B7" s="5"/>
      <c r="C7" s="5"/>
      <c r="D7" s="5"/>
      <c r="E7" s="5"/>
      <c r="F7" s="5"/>
      <c r="G7" s="5"/>
      <c r="H7" s="6"/>
      <c r="I7" s="6"/>
      <c r="J7" s="8" t="s">
        <v>7</v>
      </c>
      <c r="K7" s="7"/>
      <c r="L7" s="8" t="s">
        <v>8</v>
      </c>
      <c r="M7" s="8"/>
      <c r="N7" s="8" t="s">
        <v>7</v>
      </c>
      <c r="O7" s="7"/>
      <c r="P7" s="8" t="s">
        <v>8</v>
      </c>
    </row>
    <row r="8" spans="1:16" ht="20.100000000000001" customHeight="1">
      <c r="A8" s="5"/>
      <c r="B8" s="5"/>
      <c r="C8" s="5"/>
      <c r="D8" s="5"/>
      <c r="E8" s="5"/>
      <c r="F8" s="5"/>
      <c r="G8" s="5"/>
      <c r="H8" s="11" t="s">
        <v>9</v>
      </c>
      <c r="I8" s="6"/>
      <c r="J8" s="12" t="s">
        <v>10</v>
      </c>
      <c r="K8" s="7"/>
      <c r="L8" s="12" t="s">
        <v>10</v>
      </c>
      <c r="M8" s="8"/>
      <c r="N8" s="12" t="s">
        <v>10</v>
      </c>
      <c r="O8" s="7"/>
      <c r="P8" s="12" t="s">
        <v>10</v>
      </c>
    </row>
    <row r="9" spans="1:16" ht="20.100000000000001" customHeight="1">
      <c r="A9" s="5"/>
      <c r="B9" s="5"/>
      <c r="C9" s="5"/>
      <c r="D9" s="5"/>
      <c r="E9" s="5"/>
      <c r="F9" s="5"/>
      <c r="G9" s="5"/>
      <c r="H9" s="6"/>
      <c r="I9" s="6"/>
      <c r="J9" s="14"/>
      <c r="K9" s="7"/>
      <c r="L9" s="8"/>
      <c r="M9" s="8"/>
      <c r="N9" s="14"/>
      <c r="O9" s="7"/>
      <c r="P9" s="8"/>
    </row>
    <row r="10" spans="1:16" ht="20.100000000000001" customHeight="1">
      <c r="A10" s="5" t="s">
        <v>11</v>
      </c>
      <c r="B10" s="1"/>
      <c r="C10" s="1"/>
      <c r="D10" s="1"/>
      <c r="E10" s="1"/>
      <c r="F10" s="1"/>
      <c r="G10" s="1"/>
      <c r="H10" s="2"/>
      <c r="I10" s="2"/>
      <c r="J10" s="15"/>
      <c r="K10" s="3"/>
      <c r="L10" s="4"/>
      <c r="M10" s="4"/>
      <c r="N10" s="15"/>
      <c r="O10" s="4"/>
      <c r="P10" s="4"/>
    </row>
    <row r="11" spans="1:16" ht="6" customHeight="1">
      <c r="A11" s="1"/>
      <c r="B11" s="1"/>
      <c r="C11" s="1"/>
      <c r="D11" s="1"/>
      <c r="E11" s="16"/>
      <c r="F11" s="1"/>
      <c r="G11" s="1"/>
      <c r="H11" s="2"/>
      <c r="I11" s="2"/>
      <c r="J11" s="15"/>
      <c r="K11" s="3"/>
      <c r="L11" s="4"/>
      <c r="M11" s="4"/>
      <c r="N11" s="15"/>
      <c r="O11" s="4"/>
      <c r="P11" s="4"/>
    </row>
    <row r="12" spans="1:16" ht="20.100000000000001" customHeight="1">
      <c r="A12" s="5" t="s">
        <v>12</v>
      </c>
      <c r="B12" s="16"/>
      <c r="C12" s="1"/>
      <c r="D12" s="1"/>
      <c r="E12" s="16"/>
      <c r="F12" s="1"/>
      <c r="G12" s="1"/>
      <c r="H12" s="2"/>
      <c r="I12" s="2"/>
      <c r="J12" s="15"/>
      <c r="K12" s="3"/>
      <c r="L12" s="4"/>
      <c r="M12" s="4"/>
      <c r="N12" s="15"/>
      <c r="O12" s="4"/>
      <c r="P12" s="4"/>
    </row>
    <row r="13" spans="1:16" ht="6" customHeight="1">
      <c r="A13" s="5"/>
      <c r="B13" s="16"/>
      <c r="C13" s="1"/>
      <c r="D13" s="1"/>
      <c r="E13" s="16"/>
      <c r="F13" s="1"/>
      <c r="G13" s="1"/>
      <c r="H13" s="2"/>
      <c r="I13" s="2"/>
      <c r="J13" s="15"/>
      <c r="K13" s="3"/>
      <c r="L13" s="4"/>
      <c r="M13" s="4"/>
      <c r="N13" s="15"/>
      <c r="O13" s="4"/>
      <c r="P13" s="4"/>
    </row>
    <row r="14" spans="1:16" ht="20.100000000000001" customHeight="1">
      <c r="A14" s="1" t="s">
        <v>13</v>
      </c>
      <c r="B14" s="1"/>
      <c r="C14" s="1"/>
      <c r="D14" s="1"/>
      <c r="E14" s="1"/>
      <c r="F14" s="1"/>
      <c r="G14" s="1"/>
      <c r="H14" s="2"/>
      <c r="I14" s="2"/>
      <c r="J14" s="15">
        <v>196113544</v>
      </c>
      <c r="K14" s="17"/>
      <c r="L14" s="4">
        <v>85401394</v>
      </c>
      <c r="M14" s="4"/>
      <c r="N14" s="15">
        <v>187911623</v>
      </c>
      <c r="O14" s="17"/>
      <c r="P14" s="4">
        <v>63533098</v>
      </c>
    </row>
    <row r="15" spans="1:16" ht="20.100000000000001" customHeight="1">
      <c r="A15" s="1" t="s">
        <v>14</v>
      </c>
      <c r="B15" s="1"/>
      <c r="C15" s="1"/>
      <c r="D15" s="1"/>
      <c r="E15" s="16"/>
      <c r="F15" s="1"/>
      <c r="G15" s="1"/>
      <c r="H15" s="2">
        <v>8</v>
      </c>
      <c r="I15" s="2"/>
      <c r="J15" s="15">
        <v>340061213</v>
      </c>
      <c r="K15" s="17"/>
      <c r="L15" s="4">
        <v>297830830</v>
      </c>
      <c r="M15" s="4"/>
      <c r="N15" s="15">
        <v>316865005</v>
      </c>
      <c r="O15" s="17"/>
      <c r="P15" s="4">
        <v>272227275</v>
      </c>
    </row>
    <row r="16" spans="1:16" ht="20.100000000000001" customHeight="1">
      <c r="A16" s="1" t="s">
        <v>15</v>
      </c>
      <c r="B16" s="1"/>
      <c r="C16" s="1"/>
      <c r="D16" s="1"/>
      <c r="E16" s="16"/>
      <c r="F16" s="1"/>
      <c r="G16" s="1"/>
      <c r="H16" s="2"/>
      <c r="I16" s="2"/>
      <c r="J16" s="15"/>
      <c r="K16" s="17"/>
      <c r="L16" s="4"/>
      <c r="M16" s="4"/>
      <c r="N16" s="15"/>
      <c r="O16" s="17"/>
      <c r="P16" s="4"/>
    </row>
    <row r="17" spans="1:16" ht="20.100000000000001" customHeight="1">
      <c r="A17" s="1"/>
      <c r="B17" s="1" t="s">
        <v>16</v>
      </c>
      <c r="C17" s="1"/>
      <c r="D17" s="1"/>
      <c r="E17" s="16"/>
      <c r="F17" s="1"/>
      <c r="G17" s="1"/>
      <c r="H17" s="2"/>
      <c r="I17" s="2"/>
      <c r="J17" s="15">
        <v>5119730</v>
      </c>
      <c r="K17" s="17"/>
      <c r="L17" s="4">
        <v>4944142</v>
      </c>
      <c r="M17" s="4"/>
      <c r="N17" s="15">
        <v>5119730</v>
      </c>
      <c r="O17" s="17"/>
      <c r="P17" s="4">
        <v>4944142</v>
      </c>
    </row>
    <row r="18" spans="1:16" ht="20.100000000000001" customHeight="1">
      <c r="A18" s="1" t="s">
        <v>17</v>
      </c>
      <c r="B18" s="1"/>
      <c r="C18" s="1"/>
      <c r="D18" s="1"/>
      <c r="E18" s="16"/>
      <c r="F18" s="1"/>
      <c r="G18" s="1"/>
      <c r="H18" s="2">
        <v>20</v>
      </c>
      <c r="I18" s="2"/>
      <c r="J18" s="15">
        <v>0</v>
      </c>
      <c r="K18" s="17"/>
      <c r="L18" s="4">
        <v>0</v>
      </c>
      <c r="M18" s="4"/>
      <c r="N18" s="15">
        <v>50257203</v>
      </c>
      <c r="O18" s="17"/>
      <c r="P18" s="4">
        <v>62477572</v>
      </c>
    </row>
    <row r="19" spans="1:16" ht="20.100000000000001" customHeight="1">
      <c r="A19" s="1" t="s">
        <v>18</v>
      </c>
      <c r="B19" s="1"/>
      <c r="C19" s="1"/>
      <c r="D19" s="1"/>
      <c r="E19" s="16"/>
      <c r="F19" s="1"/>
      <c r="G19" s="1"/>
      <c r="H19" s="2"/>
      <c r="I19" s="2"/>
      <c r="J19" s="15"/>
      <c r="K19" s="17"/>
      <c r="L19" s="4"/>
      <c r="M19" s="4"/>
      <c r="N19" s="15"/>
      <c r="O19" s="17"/>
      <c r="P19" s="4"/>
    </row>
    <row r="20" spans="1:16" ht="20.100000000000001" customHeight="1">
      <c r="A20" s="1"/>
      <c r="B20" s="1" t="s">
        <v>19</v>
      </c>
      <c r="C20" s="1"/>
      <c r="D20" s="1"/>
      <c r="E20" s="16"/>
      <c r="F20" s="1"/>
      <c r="G20" s="1"/>
      <c r="H20" s="2"/>
      <c r="I20" s="2"/>
      <c r="J20" s="15">
        <v>2264825</v>
      </c>
      <c r="K20" s="17"/>
      <c r="L20" s="4">
        <v>2262100</v>
      </c>
      <c r="M20" s="4"/>
      <c r="N20" s="15">
        <v>2264825</v>
      </c>
      <c r="O20" s="17"/>
      <c r="P20" s="4">
        <v>2262100</v>
      </c>
    </row>
    <row r="21" spans="1:16" ht="20.100000000000001" customHeight="1">
      <c r="A21" s="1" t="s">
        <v>20</v>
      </c>
      <c r="B21" s="1"/>
      <c r="C21" s="1"/>
      <c r="D21" s="1"/>
      <c r="E21" s="1"/>
      <c r="F21" s="1"/>
      <c r="G21" s="1"/>
      <c r="H21" s="2">
        <v>9</v>
      </c>
      <c r="I21" s="2"/>
      <c r="J21" s="15">
        <v>22621831</v>
      </c>
      <c r="K21" s="3"/>
      <c r="L21" s="4">
        <v>20412896</v>
      </c>
      <c r="M21" s="4"/>
      <c r="N21" s="15">
        <v>22461536</v>
      </c>
      <c r="O21" s="17"/>
      <c r="P21" s="4">
        <v>20307201</v>
      </c>
    </row>
    <row r="22" spans="1:16" ht="20.100000000000001" customHeight="1">
      <c r="A22" s="1" t="s">
        <v>21</v>
      </c>
      <c r="B22" s="1"/>
      <c r="C22" s="1"/>
      <c r="D22" s="1"/>
      <c r="E22" s="1"/>
      <c r="F22" s="1"/>
      <c r="G22" s="1"/>
      <c r="H22" s="2"/>
      <c r="I22" s="2"/>
      <c r="J22" s="18">
        <v>8337166</v>
      </c>
      <c r="K22" s="17"/>
      <c r="L22" s="19">
        <v>6686317</v>
      </c>
      <c r="M22" s="4"/>
      <c r="N22" s="18">
        <v>3533163</v>
      </c>
      <c r="O22" s="17"/>
      <c r="P22" s="19">
        <v>1536693</v>
      </c>
    </row>
    <row r="23" spans="1:16" ht="6" customHeight="1">
      <c r="A23" s="1"/>
      <c r="B23" s="1"/>
      <c r="C23" s="1"/>
      <c r="D23" s="1"/>
      <c r="E23" s="16"/>
      <c r="F23" s="1"/>
      <c r="G23" s="1"/>
      <c r="H23" s="2"/>
      <c r="I23" s="2"/>
      <c r="J23" s="15"/>
      <c r="K23" s="3"/>
      <c r="L23" s="4"/>
      <c r="M23" s="4"/>
      <c r="N23" s="15"/>
      <c r="O23" s="4"/>
      <c r="P23" s="4"/>
    </row>
    <row r="24" spans="1:16" ht="20.100000000000001" customHeight="1">
      <c r="A24" s="5" t="s">
        <v>22</v>
      </c>
      <c r="B24" s="1"/>
      <c r="C24" s="1"/>
      <c r="D24" s="1"/>
      <c r="E24" s="1"/>
      <c r="F24" s="1"/>
      <c r="G24" s="1"/>
      <c r="H24" s="2"/>
      <c r="I24" s="2"/>
      <c r="J24" s="18">
        <f>SUM(J14:J22)</f>
        <v>574518309</v>
      </c>
      <c r="K24" s="3"/>
      <c r="L24" s="19">
        <f>SUM(L14:L22)</f>
        <v>417537679</v>
      </c>
      <c r="M24" s="4"/>
      <c r="N24" s="18">
        <f>SUM(N14:N22)</f>
        <v>588413085</v>
      </c>
      <c r="O24" s="4"/>
      <c r="P24" s="19">
        <f>SUM(P14:P22)</f>
        <v>427288081</v>
      </c>
    </row>
    <row r="25" spans="1:16" ht="20.100000000000001" customHeight="1">
      <c r="A25" s="1"/>
      <c r="B25" s="1"/>
      <c r="C25" s="1"/>
      <c r="D25" s="1"/>
      <c r="E25" s="1"/>
      <c r="F25" s="1"/>
      <c r="G25" s="1"/>
      <c r="H25" s="2"/>
      <c r="I25" s="2"/>
      <c r="J25" s="15"/>
      <c r="K25" s="3"/>
      <c r="L25" s="4"/>
      <c r="M25" s="4"/>
      <c r="N25" s="15"/>
      <c r="O25" s="4"/>
      <c r="P25" s="4"/>
    </row>
    <row r="26" spans="1:16" ht="20.100000000000001" customHeight="1">
      <c r="A26" s="5" t="s">
        <v>23</v>
      </c>
      <c r="B26" s="1"/>
      <c r="C26" s="1"/>
      <c r="D26" s="1"/>
      <c r="E26" s="1"/>
      <c r="F26" s="1"/>
      <c r="G26" s="1"/>
      <c r="H26" s="2"/>
      <c r="I26" s="2"/>
      <c r="J26" s="15"/>
      <c r="K26" s="3"/>
      <c r="L26" s="4"/>
      <c r="M26" s="4"/>
      <c r="N26" s="15"/>
      <c r="O26" s="4"/>
      <c r="P26" s="4"/>
    </row>
    <row r="27" spans="1:16" ht="6" customHeight="1">
      <c r="A27" s="5"/>
      <c r="B27" s="1"/>
      <c r="C27" s="1"/>
      <c r="D27" s="1"/>
      <c r="E27" s="1"/>
      <c r="F27" s="1"/>
      <c r="G27" s="1"/>
      <c r="H27" s="2"/>
      <c r="I27" s="2"/>
      <c r="J27" s="15"/>
      <c r="K27" s="3"/>
      <c r="L27" s="4"/>
      <c r="M27" s="4"/>
      <c r="N27" s="15"/>
      <c r="O27" s="4"/>
      <c r="P27" s="4"/>
    </row>
    <row r="28" spans="1:16" ht="20.100000000000001" customHeight="1">
      <c r="A28" s="1" t="s">
        <v>24</v>
      </c>
      <c r="B28" s="1"/>
      <c r="C28" s="1"/>
      <c r="D28" s="1"/>
      <c r="E28" s="1"/>
      <c r="F28" s="1"/>
      <c r="G28" s="1"/>
      <c r="H28" s="2"/>
      <c r="I28" s="2"/>
      <c r="J28" s="15">
        <v>73349700</v>
      </c>
      <c r="K28" s="3"/>
      <c r="L28" s="4">
        <v>70849700</v>
      </c>
      <c r="M28" s="4"/>
      <c r="N28" s="15">
        <v>73349700</v>
      </c>
      <c r="O28" s="17"/>
      <c r="P28" s="4">
        <v>70849700</v>
      </c>
    </row>
    <row r="29" spans="1:16" ht="20.100000000000001" customHeight="1">
      <c r="A29" s="1" t="s">
        <v>25</v>
      </c>
      <c r="B29" s="1"/>
      <c r="C29" s="1"/>
      <c r="D29" s="1"/>
      <c r="E29" s="1"/>
      <c r="F29" s="1"/>
      <c r="G29" s="1"/>
      <c r="H29" s="2"/>
      <c r="I29" s="2"/>
      <c r="J29" s="15">
        <v>12030926</v>
      </c>
      <c r="K29" s="3"/>
      <c r="L29" s="4">
        <v>14635455</v>
      </c>
      <c r="M29" s="4"/>
      <c r="N29" s="15">
        <v>12030926</v>
      </c>
      <c r="O29" s="17"/>
      <c r="P29" s="4">
        <v>14635455</v>
      </c>
    </row>
    <row r="30" spans="1:16" ht="20.100000000000001" customHeight="1">
      <c r="A30" s="1" t="s">
        <v>26</v>
      </c>
      <c r="B30" s="1"/>
      <c r="C30" s="1"/>
      <c r="D30" s="1"/>
      <c r="E30" s="1"/>
      <c r="F30" s="1"/>
      <c r="G30" s="1"/>
      <c r="H30" s="2">
        <v>10</v>
      </c>
      <c r="I30" s="2"/>
      <c r="J30" s="15">
        <v>0</v>
      </c>
      <c r="K30" s="3"/>
      <c r="L30" s="4">
        <v>0</v>
      </c>
      <c r="M30" s="4"/>
      <c r="N30" s="15">
        <v>11999600</v>
      </c>
      <c r="O30" s="17"/>
      <c r="P30" s="4">
        <v>11999600</v>
      </c>
    </row>
    <row r="31" spans="1:16" ht="20.100000000000001" customHeight="1">
      <c r="A31" s="1" t="s">
        <v>27</v>
      </c>
      <c r="B31" s="1"/>
      <c r="C31" s="1"/>
      <c r="D31" s="1"/>
      <c r="E31" s="1"/>
      <c r="F31" s="1"/>
      <c r="G31" s="1"/>
      <c r="H31" s="2">
        <v>11</v>
      </c>
      <c r="I31" s="2"/>
      <c r="J31" s="15">
        <v>143653074</v>
      </c>
      <c r="K31" s="17"/>
      <c r="L31" s="4">
        <v>136042162</v>
      </c>
      <c r="M31" s="4"/>
      <c r="N31" s="15">
        <v>142338377</v>
      </c>
      <c r="O31" s="17"/>
      <c r="P31" s="4">
        <v>134274109</v>
      </c>
    </row>
    <row r="32" spans="1:16" ht="20.100000000000001" customHeight="1">
      <c r="A32" s="1" t="s">
        <v>28</v>
      </c>
      <c r="B32" s="1"/>
      <c r="C32" s="1"/>
      <c r="D32" s="1"/>
      <c r="E32" s="1"/>
      <c r="F32" s="1"/>
      <c r="G32" s="1"/>
      <c r="H32" s="2">
        <v>12</v>
      </c>
      <c r="I32" s="2"/>
      <c r="J32" s="15">
        <v>7663909</v>
      </c>
      <c r="K32" s="17"/>
      <c r="L32" s="4">
        <v>11954012</v>
      </c>
      <c r="M32" s="4"/>
      <c r="N32" s="15">
        <v>7663909</v>
      </c>
      <c r="O32" s="17"/>
      <c r="P32" s="4">
        <v>11954012</v>
      </c>
    </row>
    <row r="33" spans="1:16" ht="20.100000000000001" customHeight="1">
      <c r="A33" s="1" t="s">
        <v>29</v>
      </c>
      <c r="B33" s="1"/>
      <c r="C33" s="1"/>
      <c r="D33" s="1"/>
      <c r="E33" s="1"/>
      <c r="F33" s="1"/>
      <c r="G33" s="1"/>
      <c r="H33" s="2">
        <v>11</v>
      </c>
      <c r="I33" s="2"/>
      <c r="J33" s="15">
        <v>3121111</v>
      </c>
      <c r="K33" s="17"/>
      <c r="L33" s="4">
        <v>3617881</v>
      </c>
      <c r="M33" s="4"/>
      <c r="N33" s="15">
        <v>3100311</v>
      </c>
      <c r="O33" s="17"/>
      <c r="P33" s="4">
        <v>3581687</v>
      </c>
    </row>
    <row r="34" spans="1:16" ht="20.100000000000001" customHeight="1">
      <c r="A34" s="1" t="s">
        <v>30</v>
      </c>
      <c r="B34" s="1"/>
      <c r="C34" s="1"/>
      <c r="D34" s="1"/>
      <c r="E34" s="1"/>
      <c r="F34" s="1"/>
      <c r="G34" s="1"/>
      <c r="H34" s="2"/>
      <c r="I34" s="1"/>
      <c r="J34" s="15">
        <v>12240993</v>
      </c>
      <c r="K34" s="17"/>
      <c r="L34" s="4">
        <v>10144594</v>
      </c>
      <c r="M34" s="17"/>
      <c r="N34" s="15">
        <v>12148256</v>
      </c>
      <c r="O34" s="17"/>
      <c r="P34" s="4">
        <v>10055514</v>
      </c>
    </row>
    <row r="35" spans="1:16" ht="20.100000000000001" customHeight="1">
      <c r="A35" s="1" t="s">
        <v>31</v>
      </c>
      <c r="B35" s="1"/>
      <c r="C35" s="1"/>
      <c r="D35" s="1"/>
      <c r="E35" s="1"/>
      <c r="F35" s="1"/>
      <c r="G35" s="1"/>
      <c r="H35" s="2"/>
      <c r="I35" s="2"/>
      <c r="J35" s="18">
        <v>1957021</v>
      </c>
      <c r="K35" s="17"/>
      <c r="L35" s="19">
        <v>2154877</v>
      </c>
      <c r="M35" s="4"/>
      <c r="N35" s="18">
        <v>1957021</v>
      </c>
      <c r="O35" s="17"/>
      <c r="P35" s="19">
        <v>2154877</v>
      </c>
    </row>
    <row r="36" spans="1:16" ht="6" customHeight="1">
      <c r="A36" s="1"/>
      <c r="B36" s="1"/>
      <c r="C36" s="1"/>
      <c r="D36" s="1"/>
      <c r="E36" s="16"/>
      <c r="F36" s="1"/>
      <c r="G36" s="1"/>
      <c r="H36" s="2"/>
      <c r="I36" s="2"/>
      <c r="J36" s="15"/>
      <c r="K36" s="3"/>
      <c r="L36" s="4"/>
      <c r="M36" s="4"/>
      <c r="N36" s="15"/>
      <c r="O36" s="4"/>
      <c r="P36" s="4"/>
    </row>
    <row r="37" spans="1:16" ht="20.100000000000001" customHeight="1">
      <c r="A37" s="5" t="s">
        <v>32</v>
      </c>
      <c r="B37" s="1"/>
      <c r="C37" s="1"/>
      <c r="D37" s="1"/>
      <c r="E37" s="1"/>
      <c r="F37" s="1"/>
      <c r="G37" s="1"/>
      <c r="H37" s="2"/>
      <c r="I37" s="2"/>
      <c r="J37" s="18">
        <f>SUM(J28:J36)</f>
        <v>254016734</v>
      </c>
      <c r="K37" s="3"/>
      <c r="L37" s="19">
        <f>SUM(L28:L36)</f>
        <v>249398681</v>
      </c>
      <c r="M37" s="4"/>
      <c r="N37" s="18">
        <f>SUM(N28:N36)</f>
        <v>264588100</v>
      </c>
      <c r="O37" s="4"/>
      <c r="P37" s="19">
        <f>SUM(P28:P36)</f>
        <v>259504954</v>
      </c>
    </row>
    <row r="38" spans="1:16" ht="6" customHeight="1">
      <c r="A38" s="1"/>
      <c r="B38" s="1"/>
      <c r="C38" s="1"/>
      <c r="D38" s="1"/>
      <c r="E38" s="1"/>
      <c r="F38" s="1"/>
      <c r="G38" s="1"/>
      <c r="H38" s="2"/>
      <c r="I38" s="2"/>
      <c r="J38" s="15"/>
      <c r="K38" s="3"/>
      <c r="L38" s="4"/>
      <c r="M38" s="4"/>
      <c r="N38" s="15"/>
      <c r="O38" s="4"/>
      <c r="P38" s="4"/>
    </row>
    <row r="39" spans="1:16" ht="20.100000000000001" customHeight="1" thickBot="1">
      <c r="A39" s="5" t="s">
        <v>33</v>
      </c>
      <c r="B39" s="1"/>
      <c r="C39" s="1"/>
      <c r="D39" s="1"/>
      <c r="E39" s="1"/>
      <c r="F39" s="1"/>
      <c r="G39" s="1"/>
      <c r="H39" s="2"/>
      <c r="I39" s="2"/>
      <c r="J39" s="20">
        <f>SUM(J37,J24)</f>
        <v>828535043</v>
      </c>
      <c r="K39" s="3"/>
      <c r="L39" s="21">
        <f>SUM(L37,L24)</f>
        <v>666936360</v>
      </c>
      <c r="M39" s="4"/>
      <c r="N39" s="20">
        <f>SUM(N37,N24)</f>
        <v>853001185</v>
      </c>
      <c r="O39" s="4"/>
      <c r="P39" s="21">
        <f>SUM(P37,P24)</f>
        <v>686793035</v>
      </c>
    </row>
    <row r="40" spans="1:16" ht="18.95" customHeight="1" thickTop="1">
      <c r="A40" s="5"/>
      <c r="B40" s="1"/>
      <c r="C40" s="1"/>
      <c r="D40" s="1"/>
      <c r="E40" s="1"/>
      <c r="F40" s="1"/>
      <c r="G40" s="1"/>
      <c r="H40" s="2"/>
      <c r="I40" s="2"/>
      <c r="J40" s="4"/>
      <c r="K40" s="3"/>
      <c r="L40" s="4"/>
      <c r="M40" s="4"/>
      <c r="N40" s="4"/>
      <c r="O40" s="4"/>
      <c r="P40" s="4"/>
    </row>
    <row r="41" spans="1:16" ht="18.95" customHeight="1">
      <c r="A41" s="5"/>
      <c r="B41" s="1"/>
      <c r="C41" s="1"/>
      <c r="D41" s="1"/>
      <c r="E41" s="1"/>
      <c r="F41" s="1"/>
      <c r="G41" s="1"/>
      <c r="H41" s="2"/>
      <c r="I41" s="2"/>
      <c r="J41" s="4"/>
      <c r="K41" s="3"/>
      <c r="L41" s="4"/>
      <c r="M41" s="4"/>
      <c r="N41" s="4"/>
      <c r="O41" s="4"/>
      <c r="P41" s="4"/>
    </row>
    <row r="42" spans="1:16" ht="18.95" customHeight="1">
      <c r="A42" s="293" t="s">
        <v>34</v>
      </c>
      <c r="B42" s="293"/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</row>
    <row r="43" spans="1:16" ht="9.75" customHeight="1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  <c r="O43" s="252"/>
      <c r="P43" s="252"/>
    </row>
    <row r="44" spans="1:16" ht="21.95" customHeight="1">
      <c r="A44" s="22" t="s">
        <v>35</v>
      </c>
      <c r="B44" s="22"/>
      <c r="C44" s="22"/>
      <c r="D44" s="22"/>
      <c r="E44" s="22"/>
      <c r="F44" s="22"/>
      <c r="G44" s="22"/>
      <c r="H44" s="22"/>
      <c r="I44" s="22"/>
      <c r="J44" s="23"/>
      <c r="K44" s="23"/>
      <c r="L44" s="23"/>
      <c r="M44" s="23"/>
      <c r="N44" s="23"/>
      <c r="O44" s="23"/>
      <c r="P44" s="23"/>
    </row>
    <row r="45" spans="1:16" ht="21.75" customHeight="1">
      <c r="A45" s="5" t="str">
        <f>A1</f>
        <v>บริษัท โปรเอ็น คอร์ป จำกัด (มหาชน)</v>
      </c>
      <c r="B45" s="5"/>
      <c r="C45" s="5"/>
      <c r="D45" s="5"/>
      <c r="E45" s="5"/>
      <c r="F45" s="5"/>
      <c r="G45" s="5"/>
      <c r="H45" s="6"/>
      <c r="I45" s="6"/>
      <c r="J45" s="7"/>
      <c r="K45" s="7"/>
      <c r="L45" s="7"/>
      <c r="M45" s="7"/>
      <c r="N45" s="8"/>
      <c r="O45" s="8"/>
      <c r="P45" s="8"/>
    </row>
    <row r="46" spans="1:16" ht="21.75" customHeight="1">
      <c r="A46" s="5" t="s">
        <v>36</v>
      </c>
      <c r="B46" s="5"/>
      <c r="C46" s="5"/>
      <c r="D46" s="5"/>
      <c r="E46" s="5"/>
      <c r="F46" s="5"/>
      <c r="G46" s="5"/>
      <c r="H46" s="6"/>
      <c r="I46" s="6"/>
      <c r="J46" s="7"/>
      <c r="K46" s="7"/>
      <c r="L46" s="7"/>
      <c r="M46" s="7"/>
      <c r="N46" s="8"/>
      <c r="O46" s="8"/>
      <c r="P46" s="8"/>
    </row>
    <row r="47" spans="1:16" ht="21.75" customHeight="1">
      <c r="A47" s="9" t="str">
        <f>A3</f>
        <v>ณ วันที่ 30 มิถุนายน พ.ศ. 2564</v>
      </c>
      <c r="B47" s="10"/>
      <c r="C47" s="10"/>
      <c r="D47" s="10"/>
      <c r="E47" s="10"/>
      <c r="F47" s="10"/>
      <c r="G47" s="10"/>
      <c r="H47" s="11"/>
      <c r="I47" s="11"/>
      <c r="J47" s="249"/>
      <c r="K47" s="249"/>
      <c r="L47" s="249"/>
      <c r="M47" s="249"/>
      <c r="N47" s="12"/>
      <c r="O47" s="12"/>
      <c r="P47" s="12"/>
    </row>
    <row r="48" spans="1:16" ht="21.75" customHeight="1">
      <c r="A48" s="5"/>
      <c r="B48" s="5"/>
      <c r="C48" s="5"/>
      <c r="D48" s="5"/>
      <c r="E48" s="5"/>
      <c r="F48" s="5"/>
      <c r="G48" s="5"/>
      <c r="H48" s="6"/>
      <c r="I48" s="6"/>
      <c r="J48" s="7"/>
      <c r="K48" s="7"/>
      <c r="L48" s="7"/>
      <c r="M48" s="7"/>
      <c r="N48" s="8"/>
      <c r="O48" s="8"/>
      <c r="P48" s="8"/>
    </row>
    <row r="49" spans="1:16" ht="21.75" customHeight="1">
      <c r="A49" s="5"/>
      <c r="B49" s="5"/>
      <c r="C49" s="5"/>
      <c r="D49" s="5"/>
      <c r="E49" s="5"/>
      <c r="F49" s="5"/>
      <c r="G49" s="5"/>
      <c r="H49" s="6"/>
      <c r="I49" s="6"/>
      <c r="J49" s="292" t="s">
        <v>3</v>
      </c>
      <c r="K49" s="292"/>
      <c r="L49" s="292"/>
      <c r="M49" s="13"/>
      <c r="N49" s="292" t="s">
        <v>4</v>
      </c>
      <c r="O49" s="292"/>
      <c r="P49" s="292"/>
    </row>
    <row r="50" spans="1:16" ht="21.75" customHeight="1">
      <c r="A50" s="5"/>
      <c r="B50" s="5"/>
      <c r="C50" s="5"/>
      <c r="D50" s="5"/>
      <c r="E50" s="5"/>
      <c r="F50" s="5"/>
      <c r="G50" s="5"/>
      <c r="H50" s="6"/>
      <c r="I50" s="6"/>
      <c r="J50" s="8" t="s">
        <v>5</v>
      </c>
      <c r="K50" s="8"/>
      <c r="L50" s="8" t="s">
        <v>6</v>
      </c>
      <c r="M50" s="13"/>
      <c r="N50" s="8" t="s">
        <v>5</v>
      </c>
      <c r="O50" s="8"/>
      <c r="P50" s="8" t="s">
        <v>6</v>
      </c>
    </row>
    <row r="51" spans="1:16" ht="21.75" customHeight="1">
      <c r="A51" s="5"/>
      <c r="B51" s="5"/>
      <c r="C51" s="5"/>
      <c r="D51" s="5"/>
      <c r="E51" s="5"/>
      <c r="F51" s="5"/>
      <c r="G51" s="5"/>
      <c r="H51" s="6"/>
      <c r="I51" s="6"/>
      <c r="J51" s="8" t="str">
        <f>J7</f>
        <v>พ.ศ. 2564</v>
      </c>
      <c r="K51" s="7"/>
      <c r="L51" s="8" t="s">
        <v>8</v>
      </c>
      <c r="M51" s="8"/>
      <c r="N51" s="8" t="str">
        <f>N7</f>
        <v>พ.ศ. 2564</v>
      </c>
      <c r="O51" s="7"/>
      <c r="P51" s="8" t="s">
        <v>8</v>
      </c>
    </row>
    <row r="52" spans="1:16" ht="21.75" customHeight="1">
      <c r="A52" s="5"/>
      <c r="B52" s="5"/>
      <c r="C52" s="5"/>
      <c r="D52" s="5"/>
      <c r="E52" s="5"/>
      <c r="F52" s="5"/>
      <c r="G52" s="5"/>
      <c r="H52" s="11" t="s">
        <v>9</v>
      </c>
      <c r="I52" s="6"/>
      <c r="J52" s="12" t="s">
        <v>10</v>
      </c>
      <c r="K52" s="7"/>
      <c r="L52" s="12" t="s">
        <v>10</v>
      </c>
      <c r="M52" s="8"/>
      <c r="N52" s="12" t="s">
        <v>10</v>
      </c>
      <c r="O52" s="7"/>
      <c r="P52" s="12" t="s">
        <v>10</v>
      </c>
    </row>
    <row r="53" spans="1:16" ht="21.75" customHeight="1">
      <c r="A53" s="5"/>
      <c r="B53" s="5"/>
      <c r="C53" s="5"/>
      <c r="D53" s="5"/>
      <c r="E53" s="5"/>
      <c r="F53" s="5"/>
      <c r="G53" s="5"/>
      <c r="H53" s="6"/>
      <c r="I53" s="6"/>
      <c r="J53" s="14"/>
      <c r="K53" s="7"/>
      <c r="L53" s="8"/>
      <c r="M53" s="8"/>
      <c r="N53" s="14"/>
      <c r="O53" s="7"/>
      <c r="P53" s="8"/>
    </row>
    <row r="54" spans="1:16" ht="21.75" customHeight="1">
      <c r="A54" s="5" t="s">
        <v>37</v>
      </c>
      <c r="B54" s="1"/>
      <c r="C54" s="1"/>
      <c r="D54" s="1"/>
      <c r="E54" s="1"/>
      <c r="F54" s="1"/>
      <c r="G54" s="1"/>
      <c r="H54" s="2"/>
      <c r="I54" s="2"/>
      <c r="J54" s="24"/>
      <c r="K54" s="3"/>
      <c r="L54" s="3"/>
      <c r="M54" s="3"/>
      <c r="N54" s="15"/>
      <c r="O54" s="4"/>
      <c r="P54" s="4"/>
    </row>
    <row r="55" spans="1:16" ht="6" customHeight="1">
      <c r="A55" s="1"/>
      <c r="B55" s="1"/>
      <c r="C55" s="1"/>
      <c r="D55" s="1"/>
      <c r="E55" s="16"/>
      <c r="F55" s="1"/>
      <c r="G55" s="1"/>
      <c r="H55" s="2"/>
      <c r="I55" s="2"/>
      <c r="J55" s="24"/>
      <c r="K55" s="3"/>
      <c r="L55" s="3"/>
      <c r="M55" s="3"/>
      <c r="N55" s="15"/>
      <c r="O55" s="4"/>
      <c r="P55" s="4"/>
    </row>
    <row r="56" spans="1:16" ht="21.75" customHeight="1">
      <c r="A56" s="5" t="s">
        <v>38</v>
      </c>
      <c r="B56" s="1"/>
      <c r="C56" s="1"/>
      <c r="D56" s="1"/>
      <c r="E56" s="16"/>
      <c r="F56" s="1"/>
      <c r="G56" s="1"/>
      <c r="H56" s="2"/>
      <c r="I56" s="2"/>
      <c r="J56" s="24"/>
      <c r="K56" s="3"/>
      <c r="L56" s="3"/>
      <c r="M56" s="3"/>
      <c r="N56" s="15"/>
      <c r="O56" s="4"/>
      <c r="P56" s="4"/>
    </row>
    <row r="57" spans="1:16" ht="6" customHeight="1">
      <c r="A57" s="1"/>
      <c r="B57" s="1"/>
      <c r="C57" s="1"/>
      <c r="D57" s="1"/>
      <c r="E57" s="16"/>
      <c r="F57" s="1"/>
      <c r="G57" s="1"/>
      <c r="H57" s="2"/>
      <c r="I57" s="2"/>
      <c r="J57" s="24"/>
      <c r="K57" s="3"/>
      <c r="L57" s="3"/>
      <c r="M57" s="3"/>
      <c r="N57" s="15"/>
      <c r="O57" s="4"/>
      <c r="P57" s="4"/>
    </row>
    <row r="58" spans="1:16" ht="21.75" customHeight="1">
      <c r="A58" s="1" t="s">
        <v>39</v>
      </c>
      <c r="B58" s="1"/>
      <c r="C58" s="1"/>
      <c r="D58" s="1"/>
      <c r="E58" s="16"/>
      <c r="F58" s="1"/>
      <c r="G58" s="1"/>
      <c r="H58" s="1"/>
      <c r="I58" s="1"/>
      <c r="J58" s="25"/>
      <c r="K58" s="1"/>
      <c r="L58" s="1"/>
      <c r="M58" s="1"/>
      <c r="N58" s="25"/>
      <c r="O58" s="1"/>
      <c r="P58" s="1"/>
    </row>
    <row r="59" spans="1:16" ht="21.75" customHeight="1">
      <c r="A59" s="1"/>
      <c r="B59" s="1" t="s">
        <v>40</v>
      </c>
      <c r="C59" s="1"/>
      <c r="D59" s="1"/>
      <c r="E59" s="16"/>
      <c r="F59" s="1"/>
      <c r="G59" s="1"/>
      <c r="H59" s="2">
        <v>13</v>
      </c>
      <c r="I59" s="2"/>
      <c r="J59" s="15">
        <v>33463497</v>
      </c>
      <c r="K59" s="4"/>
      <c r="L59" s="4">
        <v>90875039</v>
      </c>
      <c r="M59" s="4"/>
      <c r="N59" s="15">
        <v>30512707</v>
      </c>
      <c r="O59" s="4"/>
      <c r="P59" s="4">
        <v>89002602</v>
      </c>
    </row>
    <row r="60" spans="1:16" ht="21.75" customHeight="1">
      <c r="A60" s="1" t="s">
        <v>41</v>
      </c>
      <c r="B60" s="1"/>
      <c r="C60" s="1"/>
      <c r="D60" s="1"/>
      <c r="E60" s="16"/>
      <c r="F60" s="1"/>
      <c r="G60" s="1"/>
      <c r="H60" s="2">
        <v>15</v>
      </c>
      <c r="I60" s="2"/>
      <c r="J60" s="15">
        <v>250101498</v>
      </c>
      <c r="K60" s="4"/>
      <c r="L60" s="4">
        <v>268985481</v>
      </c>
      <c r="M60" s="4"/>
      <c r="N60" s="15">
        <v>248234534</v>
      </c>
      <c r="O60" s="4"/>
      <c r="P60" s="4">
        <v>261278289</v>
      </c>
    </row>
    <row r="61" spans="1:16" ht="21.75" customHeight="1">
      <c r="A61" s="1" t="s">
        <v>42</v>
      </c>
      <c r="B61" s="1"/>
      <c r="C61" s="1"/>
      <c r="D61" s="1"/>
      <c r="E61" s="1"/>
      <c r="F61" s="1"/>
      <c r="G61" s="1"/>
      <c r="H61" s="248"/>
      <c r="I61" s="2"/>
      <c r="J61" s="15"/>
      <c r="K61" s="4"/>
      <c r="L61" s="4"/>
      <c r="M61" s="4"/>
      <c r="N61" s="15"/>
      <c r="O61" s="4"/>
      <c r="P61" s="4"/>
    </row>
    <row r="62" spans="1:16" ht="21.75" customHeight="1">
      <c r="A62" s="1"/>
      <c r="B62" s="1" t="s">
        <v>43</v>
      </c>
      <c r="C62" s="1"/>
      <c r="D62" s="1"/>
      <c r="E62" s="1"/>
      <c r="F62" s="1"/>
      <c r="G62" s="1"/>
      <c r="H62" s="248">
        <v>13</v>
      </c>
      <c r="I62" s="2"/>
      <c r="J62" s="15">
        <v>18723395</v>
      </c>
      <c r="K62" s="4"/>
      <c r="L62" s="4">
        <v>17927421</v>
      </c>
      <c r="M62" s="4"/>
      <c r="N62" s="15">
        <v>18453604</v>
      </c>
      <c r="O62" s="4"/>
      <c r="P62" s="4">
        <v>17927421</v>
      </c>
    </row>
    <row r="63" spans="1:16" ht="21.75" customHeight="1">
      <c r="A63" s="1" t="s">
        <v>44</v>
      </c>
      <c r="B63" s="1"/>
      <c r="C63" s="1"/>
      <c r="D63" s="1"/>
      <c r="E63" s="1"/>
      <c r="F63" s="1"/>
      <c r="G63" s="1"/>
      <c r="H63" s="2"/>
      <c r="I63" s="2"/>
      <c r="J63" s="15"/>
      <c r="K63" s="4"/>
      <c r="L63" s="4"/>
      <c r="M63" s="4"/>
      <c r="N63" s="15"/>
      <c r="O63" s="4"/>
      <c r="P63" s="4"/>
    </row>
    <row r="64" spans="1:16" ht="21.75" customHeight="1">
      <c r="A64" s="1"/>
      <c r="B64" s="1" t="s">
        <v>43</v>
      </c>
      <c r="C64" s="1"/>
      <c r="D64" s="1"/>
      <c r="E64" s="1"/>
      <c r="F64" s="1"/>
      <c r="G64" s="1"/>
      <c r="H64" s="2">
        <v>14</v>
      </c>
      <c r="I64" s="2"/>
      <c r="J64" s="15">
        <v>19135545</v>
      </c>
      <c r="K64" s="4"/>
      <c r="L64" s="4">
        <v>22171270</v>
      </c>
      <c r="M64" s="4"/>
      <c r="N64" s="15">
        <v>18890850</v>
      </c>
      <c r="O64" s="4"/>
      <c r="P64" s="4">
        <v>21762402</v>
      </c>
    </row>
    <row r="65" spans="1:16" ht="21.75" customHeight="1">
      <c r="A65" s="1" t="s">
        <v>45</v>
      </c>
      <c r="B65" s="1"/>
      <c r="C65" s="1"/>
      <c r="D65" s="1"/>
      <c r="E65" s="1"/>
      <c r="F65" s="1"/>
      <c r="G65" s="1"/>
      <c r="H65" s="2"/>
      <c r="I65" s="1"/>
      <c r="J65" s="15">
        <v>0</v>
      </c>
      <c r="K65" s="4"/>
      <c r="L65" s="4">
        <v>21057</v>
      </c>
      <c r="M65" s="4"/>
      <c r="N65" s="15">
        <v>0</v>
      </c>
      <c r="O65" s="4"/>
      <c r="P65" s="4">
        <v>21057</v>
      </c>
    </row>
    <row r="66" spans="1:16" ht="21.75" customHeight="1">
      <c r="A66" s="1" t="s">
        <v>46</v>
      </c>
      <c r="B66" s="1"/>
      <c r="C66" s="5"/>
      <c r="D66" s="1"/>
      <c r="E66" s="1"/>
      <c r="F66" s="1"/>
      <c r="G66" s="1"/>
      <c r="H66" s="2"/>
      <c r="I66" s="2"/>
      <c r="J66" s="18">
        <v>8439832</v>
      </c>
      <c r="K66" s="4"/>
      <c r="L66" s="19">
        <v>11600657</v>
      </c>
      <c r="M66" s="4"/>
      <c r="N66" s="18">
        <v>6740298</v>
      </c>
      <c r="O66" s="4"/>
      <c r="P66" s="19">
        <v>10975152</v>
      </c>
    </row>
    <row r="67" spans="1:16" ht="6" customHeight="1">
      <c r="A67" s="1"/>
      <c r="B67" s="1"/>
      <c r="C67" s="1"/>
      <c r="D67" s="1"/>
      <c r="E67" s="16"/>
      <c r="F67" s="1"/>
      <c r="G67" s="1"/>
      <c r="H67" s="2"/>
      <c r="I67" s="2"/>
      <c r="J67" s="15"/>
      <c r="K67" s="4"/>
      <c r="L67" s="4"/>
      <c r="M67" s="4"/>
      <c r="N67" s="15"/>
      <c r="O67" s="4"/>
      <c r="P67" s="4"/>
    </row>
    <row r="68" spans="1:16" ht="21.75" customHeight="1">
      <c r="A68" s="5" t="s">
        <v>47</v>
      </c>
      <c r="B68" s="1"/>
      <c r="C68" s="1"/>
      <c r="D68" s="1"/>
      <c r="E68" s="1"/>
      <c r="F68" s="1"/>
      <c r="G68" s="1"/>
      <c r="H68" s="2"/>
      <c r="I68" s="2"/>
      <c r="J68" s="18">
        <f>SUM(J59:J66)</f>
        <v>329863767</v>
      </c>
      <c r="K68" s="4"/>
      <c r="L68" s="19">
        <f>SUM(L59:L66)</f>
        <v>411580925</v>
      </c>
      <c r="M68" s="4"/>
      <c r="N68" s="18">
        <f>SUM(N59:N66)</f>
        <v>322831993</v>
      </c>
      <c r="O68" s="4"/>
      <c r="P68" s="19">
        <f>SUM(P59:P66)</f>
        <v>400966923</v>
      </c>
    </row>
    <row r="69" spans="1:16" ht="21.75" customHeight="1">
      <c r="A69" s="1"/>
      <c r="B69" s="1"/>
      <c r="C69" s="1"/>
      <c r="D69" s="1"/>
      <c r="E69" s="16"/>
      <c r="F69" s="1"/>
      <c r="G69" s="1"/>
      <c r="H69" s="2"/>
      <c r="I69" s="2"/>
      <c r="J69" s="15"/>
      <c r="K69" s="4"/>
      <c r="L69" s="4"/>
      <c r="M69" s="4"/>
      <c r="N69" s="15"/>
      <c r="O69" s="4"/>
      <c r="P69" s="4"/>
    </row>
    <row r="70" spans="1:16" ht="21.75" customHeight="1">
      <c r="A70" s="5" t="s">
        <v>48</v>
      </c>
      <c r="B70" s="1"/>
      <c r="C70" s="1"/>
      <c r="D70" s="1"/>
      <c r="E70" s="1"/>
      <c r="F70" s="1"/>
      <c r="G70" s="1"/>
      <c r="H70" s="2"/>
      <c r="I70" s="1"/>
      <c r="J70" s="15"/>
      <c r="K70" s="17"/>
      <c r="L70" s="4"/>
      <c r="M70" s="4"/>
      <c r="N70" s="15"/>
      <c r="O70" s="17"/>
      <c r="P70" s="4"/>
    </row>
    <row r="71" spans="1:16" ht="6" customHeight="1">
      <c r="A71" s="1"/>
      <c r="B71" s="1"/>
      <c r="C71" s="1"/>
      <c r="D71" s="1"/>
      <c r="E71" s="16"/>
      <c r="F71" s="1"/>
      <c r="G71" s="1"/>
      <c r="H71" s="2"/>
      <c r="I71" s="2"/>
      <c r="J71" s="15"/>
      <c r="K71" s="3"/>
      <c r="L71" s="4"/>
      <c r="M71" s="4"/>
      <c r="N71" s="15"/>
      <c r="O71" s="4"/>
      <c r="P71" s="4"/>
    </row>
    <row r="72" spans="1:16" ht="21.75" customHeight="1">
      <c r="A72" s="1" t="s">
        <v>49</v>
      </c>
      <c r="B72" s="1"/>
      <c r="C72" s="1"/>
      <c r="D72" s="1"/>
      <c r="E72" s="1"/>
      <c r="F72" s="1"/>
      <c r="G72" s="1"/>
      <c r="H72" s="2">
        <v>13</v>
      </c>
      <c r="I72" s="1"/>
      <c r="J72" s="26">
        <v>49909261</v>
      </c>
      <c r="K72" s="27"/>
      <c r="L72" s="28">
        <v>59340348</v>
      </c>
      <c r="M72" s="29"/>
      <c r="N72" s="26">
        <v>44779052</v>
      </c>
      <c r="O72" s="17"/>
      <c r="P72" s="28">
        <v>53940348</v>
      </c>
    </row>
    <row r="73" spans="1:16" ht="21.75" customHeight="1">
      <c r="A73" s="1" t="s">
        <v>50</v>
      </c>
      <c r="B73" s="1"/>
      <c r="C73" s="1"/>
      <c r="D73" s="1"/>
      <c r="E73" s="1"/>
      <c r="F73" s="1"/>
      <c r="G73" s="1"/>
      <c r="H73" s="2">
        <v>14</v>
      </c>
      <c r="I73" s="2"/>
      <c r="J73" s="26">
        <v>16295737</v>
      </c>
      <c r="K73" s="27"/>
      <c r="L73" s="28">
        <v>25543534</v>
      </c>
      <c r="M73" s="30"/>
      <c r="N73" s="31">
        <v>16295737</v>
      </c>
      <c r="O73" s="17"/>
      <c r="P73" s="28">
        <v>25507799</v>
      </c>
    </row>
    <row r="74" spans="1:16" ht="21.75" customHeight="1">
      <c r="A74" s="1" t="s">
        <v>51</v>
      </c>
      <c r="B74" s="1"/>
      <c r="C74" s="1"/>
      <c r="D74" s="1"/>
      <c r="E74" s="1"/>
      <c r="F74" s="1"/>
      <c r="G74" s="1"/>
      <c r="H74" s="2"/>
      <c r="I74" s="1"/>
      <c r="J74" s="26">
        <v>13620307</v>
      </c>
      <c r="K74" s="17"/>
      <c r="L74" s="28">
        <v>12011299</v>
      </c>
      <c r="M74" s="4"/>
      <c r="N74" s="31">
        <v>13118092</v>
      </c>
      <c r="O74" s="17"/>
      <c r="P74" s="28">
        <v>11633392</v>
      </c>
    </row>
    <row r="75" spans="1:16" ht="21.75" customHeight="1">
      <c r="A75" s="32" t="s">
        <v>52</v>
      </c>
      <c r="B75" s="1"/>
      <c r="C75" s="1"/>
      <c r="D75" s="1"/>
      <c r="E75" s="1"/>
      <c r="F75" s="1"/>
      <c r="G75" s="1"/>
      <c r="H75" s="2"/>
      <c r="I75" s="1"/>
      <c r="J75" s="33">
        <v>8006496</v>
      </c>
      <c r="K75" s="17"/>
      <c r="L75" s="34">
        <v>7980367</v>
      </c>
      <c r="M75" s="4"/>
      <c r="N75" s="33">
        <v>8006496</v>
      </c>
      <c r="O75" s="17"/>
      <c r="P75" s="34">
        <v>7980367</v>
      </c>
    </row>
    <row r="76" spans="1:16" ht="6" customHeight="1">
      <c r="A76" s="1"/>
      <c r="B76" s="1"/>
      <c r="C76" s="1"/>
      <c r="D76" s="1"/>
      <c r="E76" s="1"/>
      <c r="F76" s="1"/>
      <c r="G76" s="1"/>
      <c r="H76" s="2"/>
      <c r="I76" s="1"/>
      <c r="J76" s="26"/>
      <c r="K76" s="17"/>
      <c r="L76" s="4"/>
      <c r="M76" s="4"/>
      <c r="N76" s="15"/>
      <c r="O76" s="17"/>
      <c r="P76" s="4"/>
    </row>
    <row r="77" spans="1:16" ht="21.75" customHeight="1">
      <c r="A77" s="5" t="s">
        <v>53</v>
      </c>
      <c r="B77" s="1"/>
      <c r="C77" s="1"/>
      <c r="D77" s="1"/>
      <c r="E77" s="1"/>
      <c r="F77" s="1"/>
      <c r="G77" s="1"/>
      <c r="H77" s="2"/>
      <c r="I77" s="1"/>
      <c r="J77" s="18">
        <f>SUM(J72:J76)</f>
        <v>87831801</v>
      </c>
      <c r="K77" s="17"/>
      <c r="L77" s="19">
        <f>SUM(L72:L76)</f>
        <v>104875548</v>
      </c>
      <c r="M77" s="4"/>
      <c r="N77" s="18">
        <f>SUM(N72:N76)</f>
        <v>82199377</v>
      </c>
      <c r="O77" s="4"/>
      <c r="P77" s="19">
        <f>SUM(P72:P76)</f>
        <v>99061906</v>
      </c>
    </row>
    <row r="78" spans="1:16" ht="6" customHeight="1">
      <c r="A78" s="1"/>
      <c r="B78" s="1"/>
      <c r="C78" s="1"/>
      <c r="D78" s="1"/>
      <c r="E78" s="1"/>
      <c r="F78" s="1"/>
      <c r="G78" s="1"/>
      <c r="H78" s="2"/>
      <c r="I78" s="2"/>
      <c r="J78" s="15"/>
      <c r="K78" s="3"/>
      <c r="L78" s="4"/>
      <c r="M78" s="4"/>
      <c r="N78" s="15"/>
      <c r="O78" s="4"/>
      <c r="P78" s="4"/>
    </row>
    <row r="79" spans="1:16" ht="21.75" customHeight="1">
      <c r="A79" s="5" t="s">
        <v>54</v>
      </c>
      <c r="B79" s="1"/>
      <c r="C79" s="5"/>
      <c r="D79" s="1"/>
      <c r="E79" s="1"/>
      <c r="F79" s="1"/>
      <c r="G79" s="1"/>
      <c r="H79" s="2"/>
      <c r="I79" s="2"/>
      <c r="J79" s="18">
        <f>SUM(J68,J77)</f>
        <v>417695568</v>
      </c>
      <c r="K79" s="3"/>
      <c r="L79" s="19">
        <f>SUM(L68,L77)</f>
        <v>516456473</v>
      </c>
      <c r="M79" s="4"/>
      <c r="N79" s="18">
        <f>SUM(N68,N77)</f>
        <v>405031370</v>
      </c>
      <c r="O79" s="4"/>
      <c r="P79" s="19">
        <f>SUM(P68,P77)</f>
        <v>500028829</v>
      </c>
    </row>
    <row r="80" spans="1:16" ht="21.75" customHeight="1">
      <c r="A80" s="5"/>
      <c r="B80" s="1"/>
      <c r="C80" s="5"/>
      <c r="D80" s="1"/>
      <c r="E80" s="1"/>
      <c r="F80" s="1"/>
      <c r="G80" s="1"/>
      <c r="H80" s="2"/>
      <c r="I80" s="2"/>
      <c r="J80" s="4"/>
      <c r="K80" s="3"/>
      <c r="L80" s="4"/>
      <c r="M80" s="4"/>
      <c r="N80" s="4"/>
      <c r="O80" s="4"/>
      <c r="P80" s="4"/>
    </row>
    <row r="81" spans="1:16" ht="21.75" customHeight="1">
      <c r="A81" s="5"/>
      <c r="B81" s="1"/>
      <c r="C81" s="5"/>
      <c r="D81" s="1"/>
      <c r="E81" s="1"/>
      <c r="F81" s="1"/>
      <c r="G81" s="1"/>
      <c r="H81" s="2"/>
      <c r="I81" s="2"/>
      <c r="J81" s="4"/>
      <c r="K81" s="3"/>
      <c r="L81" s="4"/>
      <c r="M81" s="4"/>
      <c r="N81" s="4"/>
      <c r="O81" s="4"/>
      <c r="P81" s="4"/>
    </row>
    <row r="82" spans="1:16" ht="21.75" customHeight="1">
      <c r="A82" s="5"/>
      <c r="B82" s="1"/>
      <c r="C82" s="5"/>
      <c r="D82" s="1"/>
      <c r="E82" s="1"/>
      <c r="F82" s="1"/>
      <c r="G82" s="1"/>
      <c r="H82" s="2"/>
      <c r="I82" s="2"/>
      <c r="J82" s="4"/>
      <c r="K82" s="3"/>
      <c r="L82" s="4"/>
      <c r="M82" s="4"/>
      <c r="N82" s="4"/>
      <c r="O82" s="4"/>
      <c r="P82" s="4"/>
    </row>
    <row r="83" spans="1:16" ht="21.75" customHeight="1">
      <c r="A83" s="293" t="s">
        <v>34</v>
      </c>
      <c r="B83" s="293"/>
      <c r="C83" s="293"/>
      <c r="D83" s="293"/>
      <c r="E83" s="293"/>
      <c r="F83" s="293"/>
      <c r="G83" s="293"/>
      <c r="H83" s="293"/>
      <c r="I83" s="293"/>
      <c r="J83" s="293"/>
      <c r="K83" s="293"/>
      <c r="L83" s="293"/>
      <c r="M83" s="293"/>
      <c r="N83" s="293"/>
      <c r="O83" s="293"/>
      <c r="P83" s="293"/>
    </row>
    <row r="84" spans="1:16" ht="17.25" customHeight="1">
      <c r="A84" s="252"/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</row>
    <row r="85" spans="1:16" ht="21.75" customHeight="1">
      <c r="A85" s="22" t="str">
        <f>A44</f>
        <v>หมายเหตุประกอบงบการเงินรวมและงบการเงินเฉพาะกิจการเป็นส่วนหนึ่งของงบการเงินนี้</v>
      </c>
      <c r="B85" s="22"/>
      <c r="C85" s="22"/>
      <c r="D85" s="22"/>
      <c r="E85" s="22"/>
      <c r="F85" s="22"/>
      <c r="G85" s="22"/>
      <c r="H85" s="35"/>
      <c r="I85" s="35"/>
      <c r="J85" s="36"/>
      <c r="K85" s="36"/>
      <c r="L85" s="36"/>
      <c r="M85" s="36"/>
      <c r="N85" s="19"/>
      <c r="O85" s="19"/>
      <c r="P85" s="19"/>
    </row>
    <row r="86" spans="1:16" ht="21.75" customHeight="1">
      <c r="A86" s="5" t="str">
        <f>A1</f>
        <v>บริษัท โปรเอ็น คอร์ป จำกัด (มหาชน)</v>
      </c>
      <c r="B86" s="5"/>
      <c r="C86" s="5"/>
      <c r="D86" s="5"/>
      <c r="E86" s="5"/>
      <c r="F86" s="5"/>
      <c r="G86" s="5"/>
      <c r="H86" s="6"/>
      <c r="I86" s="6"/>
      <c r="J86" s="7"/>
      <c r="K86" s="7"/>
      <c r="L86" s="7"/>
      <c r="M86" s="7"/>
      <c r="N86" s="8"/>
      <c r="O86" s="8"/>
      <c r="P86" s="8"/>
    </row>
    <row r="87" spans="1:16" ht="21.75" customHeight="1">
      <c r="A87" s="5" t="s">
        <v>36</v>
      </c>
      <c r="B87" s="5"/>
      <c r="C87" s="5"/>
      <c r="D87" s="5"/>
      <c r="E87" s="5"/>
      <c r="F87" s="5"/>
      <c r="G87" s="5"/>
      <c r="H87" s="6"/>
      <c r="I87" s="6"/>
      <c r="J87" s="7"/>
      <c r="K87" s="7"/>
      <c r="L87" s="7"/>
      <c r="M87" s="7"/>
      <c r="N87" s="8"/>
      <c r="O87" s="8"/>
      <c r="P87" s="8"/>
    </row>
    <row r="88" spans="1:16" ht="21.75" customHeight="1">
      <c r="A88" s="9" t="str">
        <f>A47</f>
        <v>ณ วันที่ 30 มิถุนายน พ.ศ. 2564</v>
      </c>
      <c r="B88" s="10"/>
      <c r="C88" s="10"/>
      <c r="D88" s="10"/>
      <c r="E88" s="10"/>
      <c r="F88" s="10"/>
      <c r="G88" s="10"/>
      <c r="H88" s="11"/>
      <c r="I88" s="11"/>
      <c r="J88" s="249"/>
      <c r="K88" s="249"/>
      <c r="L88" s="249"/>
      <c r="M88" s="249"/>
      <c r="N88" s="12"/>
      <c r="O88" s="12"/>
      <c r="P88" s="12"/>
    </row>
    <row r="89" spans="1:16" ht="21.75" customHeight="1">
      <c r="A89" s="5"/>
      <c r="B89" s="5"/>
      <c r="C89" s="5"/>
      <c r="D89" s="5"/>
      <c r="E89" s="5"/>
      <c r="F89" s="5"/>
      <c r="G89" s="5"/>
      <c r="H89" s="6"/>
      <c r="I89" s="6"/>
      <c r="J89" s="7"/>
      <c r="K89" s="7"/>
      <c r="L89" s="7"/>
      <c r="M89" s="7"/>
      <c r="N89" s="8"/>
      <c r="O89" s="8"/>
      <c r="P89" s="8"/>
    </row>
    <row r="90" spans="1:16" ht="21.75" customHeight="1">
      <c r="A90" s="5"/>
      <c r="B90" s="5"/>
      <c r="C90" s="5"/>
      <c r="D90" s="5"/>
      <c r="E90" s="5"/>
      <c r="F90" s="5"/>
      <c r="G90" s="5"/>
      <c r="H90" s="6"/>
      <c r="I90" s="6"/>
      <c r="J90" s="292" t="s">
        <v>3</v>
      </c>
      <c r="K90" s="292"/>
      <c r="L90" s="292"/>
      <c r="M90" s="13"/>
      <c r="N90" s="292" t="s">
        <v>4</v>
      </c>
      <c r="O90" s="292"/>
      <c r="P90" s="292"/>
    </row>
    <row r="91" spans="1:16" ht="21.75" customHeight="1">
      <c r="A91" s="5"/>
      <c r="B91" s="5"/>
      <c r="C91" s="5"/>
      <c r="D91" s="5"/>
      <c r="E91" s="5"/>
      <c r="F91" s="5"/>
      <c r="G91" s="5"/>
      <c r="H91" s="6"/>
      <c r="I91" s="6"/>
      <c r="J91" s="8" t="s">
        <v>5</v>
      </c>
      <c r="K91" s="8"/>
      <c r="L91" s="8" t="s">
        <v>6</v>
      </c>
      <c r="M91" s="13"/>
      <c r="N91" s="8" t="s">
        <v>5</v>
      </c>
      <c r="O91" s="8"/>
      <c r="P91" s="8" t="s">
        <v>6</v>
      </c>
    </row>
    <row r="92" spans="1:16" ht="21.75" customHeight="1">
      <c r="A92" s="5"/>
      <c r="B92" s="5"/>
      <c r="C92" s="5"/>
      <c r="D92" s="5"/>
      <c r="E92" s="5"/>
      <c r="F92" s="5"/>
      <c r="G92" s="5"/>
      <c r="H92" s="6"/>
      <c r="I92" s="6"/>
      <c r="J92" s="8" t="s">
        <v>7</v>
      </c>
      <c r="K92" s="7"/>
      <c r="L92" s="8" t="s">
        <v>8</v>
      </c>
      <c r="M92" s="8"/>
      <c r="N92" s="8" t="s">
        <v>7</v>
      </c>
      <c r="O92" s="7"/>
      <c r="P92" s="8" t="s">
        <v>8</v>
      </c>
    </row>
    <row r="93" spans="1:16" ht="21.75" customHeight="1">
      <c r="A93" s="5"/>
      <c r="B93" s="5"/>
      <c r="C93" s="5"/>
      <c r="D93" s="5"/>
      <c r="E93" s="5"/>
      <c r="F93" s="5"/>
      <c r="G93" s="5"/>
      <c r="H93" s="11" t="s">
        <v>9</v>
      </c>
      <c r="I93" s="6"/>
      <c r="J93" s="12" t="s">
        <v>10</v>
      </c>
      <c r="K93" s="7"/>
      <c r="L93" s="12" t="s">
        <v>10</v>
      </c>
      <c r="M93" s="8"/>
      <c r="N93" s="12" t="s">
        <v>10</v>
      </c>
      <c r="O93" s="7"/>
      <c r="P93" s="12" t="s">
        <v>10</v>
      </c>
    </row>
    <row r="94" spans="1:16" ht="21.75" customHeight="1">
      <c r="A94" s="5"/>
      <c r="B94" s="5"/>
      <c r="C94" s="5"/>
      <c r="D94" s="5"/>
      <c r="E94" s="5"/>
      <c r="F94" s="5"/>
      <c r="G94" s="5"/>
      <c r="H94" s="6"/>
      <c r="I94" s="6"/>
      <c r="J94" s="14"/>
      <c r="K94" s="7"/>
      <c r="L94" s="8"/>
      <c r="M94" s="8"/>
      <c r="N94" s="14"/>
      <c r="O94" s="7"/>
      <c r="P94" s="8"/>
    </row>
    <row r="95" spans="1:16" ht="21.75" customHeight="1">
      <c r="A95" s="5" t="s">
        <v>55</v>
      </c>
      <c r="B95" s="1"/>
      <c r="C95" s="1"/>
      <c r="D95" s="1"/>
      <c r="E95" s="1"/>
      <c r="F95" s="1"/>
      <c r="G95" s="1"/>
      <c r="H95" s="2"/>
      <c r="I95" s="2"/>
      <c r="J95" s="24"/>
      <c r="K95" s="3"/>
      <c r="L95" s="3"/>
      <c r="M95" s="3"/>
      <c r="N95" s="15"/>
      <c r="O95" s="4"/>
      <c r="P95" s="4"/>
    </row>
    <row r="96" spans="1:16" ht="6" customHeight="1">
      <c r="A96" s="5"/>
      <c r="B96" s="1"/>
      <c r="C96" s="1"/>
      <c r="D96" s="1"/>
      <c r="E96" s="1"/>
      <c r="F96" s="1"/>
      <c r="G96" s="1"/>
      <c r="H96" s="2"/>
      <c r="I96" s="2"/>
      <c r="J96" s="24"/>
      <c r="K96" s="3"/>
      <c r="L96" s="3"/>
      <c r="M96" s="3"/>
      <c r="N96" s="15"/>
      <c r="O96" s="4"/>
      <c r="P96" s="4"/>
    </row>
    <row r="97" spans="1:16" ht="21.75" customHeight="1">
      <c r="A97" s="5" t="s">
        <v>56</v>
      </c>
      <c r="B97" s="1"/>
      <c r="C97" s="1"/>
      <c r="D97" s="1"/>
      <c r="E97" s="1"/>
      <c r="F97" s="1"/>
      <c r="G97" s="1"/>
      <c r="H97" s="2"/>
      <c r="I97" s="2"/>
      <c r="J97" s="24"/>
      <c r="K97" s="3"/>
      <c r="L97" s="3"/>
      <c r="M97" s="3"/>
      <c r="N97" s="15"/>
      <c r="O97" s="4"/>
      <c r="P97" s="4"/>
    </row>
    <row r="98" spans="1:16" ht="6" customHeight="1">
      <c r="A98" s="5"/>
      <c r="B98" s="1"/>
      <c r="C98" s="1"/>
      <c r="D98" s="1"/>
      <c r="E98" s="1"/>
      <c r="F98" s="1"/>
      <c r="G98" s="1"/>
      <c r="H98" s="2"/>
      <c r="I98" s="2"/>
      <c r="J98" s="24"/>
      <c r="K98" s="3"/>
      <c r="L98" s="3"/>
      <c r="M98" s="3"/>
      <c r="N98" s="15"/>
      <c r="O98" s="4"/>
      <c r="P98" s="4"/>
    </row>
    <row r="99" spans="1:16" ht="21.75" customHeight="1">
      <c r="A99" s="1" t="s">
        <v>57</v>
      </c>
      <c r="B99" s="1"/>
      <c r="C99" s="1"/>
      <c r="D99" s="1"/>
      <c r="E99" s="1"/>
      <c r="F99" s="1"/>
      <c r="G99" s="1"/>
      <c r="H99" s="2"/>
      <c r="I99" s="2"/>
      <c r="J99" s="24"/>
      <c r="K99" s="3"/>
      <c r="L99" s="3"/>
      <c r="M99" s="3"/>
      <c r="N99" s="15"/>
      <c r="O99" s="8"/>
      <c r="P99" s="4"/>
    </row>
    <row r="100" spans="1:16" ht="21.75" customHeight="1">
      <c r="A100" s="1"/>
      <c r="B100" s="37" t="s">
        <v>58</v>
      </c>
      <c r="C100" s="37"/>
      <c r="D100" s="37"/>
      <c r="E100" s="37"/>
      <c r="F100" s="37"/>
      <c r="G100" s="37"/>
      <c r="H100" s="2"/>
      <c r="I100" s="2"/>
      <c r="J100" s="24"/>
      <c r="K100" s="3"/>
      <c r="L100" s="3"/>
      <c r="M100" s="3"/>
      <c r="N100" s="38"/>
      <c r="O100" s="17"/>
      <c r="P100" s="17"/>
    </row>
    <row r="101" spans="1:16" ht="21.75" customHeight="1">
      <c r="A101" s="1"/>
      <c r="B101" s="37"/>
      <c r="C101" s="37" t="s">
        <v>59</v>
      </c>
      <c r="D101" s="37"/>
      <c r="E101" s="37"/>
      <c r="F101" s="37"/>
      <c r="G101" s="37"/>
      <c r="H101" s="2"/>
      <c r="I101" s="2"/>
      <c r="J101" s="39"/>
      <c r="K101" s="40"/>
      <c r="L101" s="40"/>
      <c r="M101" s="40"/>
      <c r="N101" s="39"/>
      <c r="O101" s="40"/>
      <c r="P101" s="40"/>
    </row>
    <row r="102" spans="1:16" ht="21.75" customHeight="1" thickBot="1">
      <c r="A102" s="1"/>
      <c r="B102" s="37"/>
      <c r="C102" s="37"/>
      <c r="D102" s="37" t="s">
        <v>60</v>
      </c>
      <c r="E102" s="37"/>
      <c r="F102" s="37"/>
      <c r="G102" s="37"/>
      <c r="H102" s="41">
        <v>16</v>
      </c>
      <c r="I102" s="2"/>
      <c r="J102" s="42">
        <v>158000000</v>
      </c>
      <c r="K102" s="40"/>
      <c r="L102" s="43">
        <v>158000000</v>
      </c>
      <c r="M102" s="40"/>
      <c r="N102" s="42">
        <v>158000000</v>
      </c>
      <c r="O102" s="40"/>
      <c r="P102" s="43">
        <v>158000000</v>
      </c>
    </row>
    <row r="103" spans="1:16" ht="6" customHeight="1" thickTop="1">
      <c r="A103" s="1"/>
      <c r="B103" s="1"/>
      <c r="C103" s="1"/>
      <c r="D103" s="1"/>
      <c r="E103" s="1"/>
      <c r="F103" s="1"/>
      <c r="G103" s="1"/>
      <c r="H103" s="2"/>
      <c r="I103" s="2"/>
      <c r="J103" s="39"/>
      <c r="K103" s="3"/>
      <c r="L103" s="40"/>
      <c r="M103" s="40"/>
      <c r="N103" s="39"/>
      <c r="O103" s="8"/>
      <c r="P103" s="40"/>
    </row>
    <row r="104" spans="1:16" ht="21.75" customHeight="1">
      <c r="A104" s="1"/>
      <c r="B104" s="37" t="s">
        <v>61</v>
      </c>
      <c r="C104" s="37"/>
      <c r="D104" s="37"/>
      <c r="E104" s="37"/>
      <c r="F104" s="37"/>
      <c r="G104" s="37"/>
      <c r="H104" s="2"/>
      <c r="I104" s="2"/>
      <c r="J104" s="38"/>
      <c r="K104" s="3"/>
      <c r="L104" s="17"/>
      <c r="M104" s="17"/>
      <c r="N104" s="38"/>
      <c r="O104" s="17"/>
      <c r="P104" s="17"/>
    </row>
    <row r="105" spans="1:16" ht="21.75" customHeight="1">
      <c r="A105" s="1"/>
      <c r="B105" s="37"/>
      <c r="C105" s="37" t="s">
        <v>59</v>
      </c>
      <c r="D105" s="37"/>
      <c r="E105" s="37"/>
      <c r="F105" s="37"/>
      <c r="G105" s="37"/>
      <c r="H105" s="2"/>
      <c r="I105" s="2"/>
      <c r="J105" s="24"/>
      <c r="K105" s="3"/>
      <c r="L105" s="3"/>
      <c r="M105" s="3"/>
      <c r="N105" s="39"/>
      <c r="O105" s="8"/>
      <c r="P105" s="40"/>
    </row>
    <row r="106" spans="1:16" ht="21.75" customHeight="1">
      <c r="A106" s="1"/>
      <c r="B106" s="37"/>
      <c r="C106" s="37"/>
      <c r="D106" s="37" t="s">
        <v>62</v>
      </c>
      <c r="E106" s="37"/>
      <c r="F106" s="37"/>
      <c r="G106" s="37"/>
      <c r="H106" s="2"/>
      <c r="I106" s="2"/>
      <c r="J106" s="24"/>
      <c r="K106" s="3"/>
      <c r="L106" s="3"/>
      <c r="M106" s="3"/>
      <c r="N106" s="39"/>
      <c r="O106" s="8"/>
      <c r="P106" s="40"/>
    </row>
    <row r="107" spans="1:16" ht="21.75" customHeight="1">
      <c r="A107" s="1"/>
      <c r="B107" s="37"/>
      <c r="C107" s="37" t="s">
        <v>63</v>
      </c>
      <c r="D107" s="37"/>
      <c r="E107" s="37"/>
      <c r="F107" s="37"/>
      <c r="G107" s="37"/>
      <c r="H107" s="2"/>
      <c r="I107" s="2"/>
      <c r="J107" s="24"/>
      <c r="K107" s="3"/>
      <c r="L107" s="3"/>
      <c r="M107" s="3"/>
      <c r="N107" s="39"/>
      <c r="O107" s="8"/>
      <c r="P107" s="40"/>
    </row>
    <row r="108" spans="1:16" ht="21.75" customHeight="1">
      <c r="A108" s="1"/>
      <c r="B108" s="37"/>
      <c r="C108" s="37"/>
      <c r="D108" s="37" t="s">
        <v>64</v>
      </c>
      <c r="E108" s="37"/>
      <c r="F108" s="37"/>
      <c r="G108" s="37"/>
      <c r="H108" s="2"/>
      <c r="I108" s="2"/>
      <c r="J108" s="39">
        <v>158000000</v>
      </c>
      <c r="K108" s="40"/>
      <c r="L108" s="40">
        <v>115000000</v>
      </c>
      <c r="M108" s="40"/>
      <c r="N108" s="39">
        <v>158000000</v>
      </c>
      <c r="O108" s="40"/>
      <c r="P108" s="40">
        <v>115000000</v>
      </c>
    </row>
    <row r="109" spans="1:16" ht="21.75" customHeight="1">
      <c r="A109" s="255" t="s">
        <v>65</v>
      </c>
      <c r="B109" s="37"/>
      <c r="C109" s="37"/>
      <c r="D109" s="37"/>
      <c r="E109" s="37"/>
      <c r="F109" s="37"/>
      <c r="G109" s="37"/>
      <c r="H109" s="2">
        <v>16</v>
      </c>
      <c r="I109" s="2"/>
      <c r="J109" s="39">
        <v>228732200</v>
      </c>
      <c r="K109" s="40"/>
      <c r="L109" s="40">
        <v>0</v>
      </c>
      <c r="M109" s="40"/>
      <c r="N109" s="39">
        <v>228732200</v>
      </c>
      <c r="O109" s="40"/>
      <c r="P109" s="40">
        <v>0</v>
      </c>
    </row>
    <row r="110" spans="1:16" ht="21.75" customHeight="1">
      <c r="A110" s="37" t="s">
        <v>66</v>
      </c>
      <c r="B110" s="44"/>
      <c r="C110" s="1"/>
      <c r="D110" s="1"/>
      <c r="E110" s="1"/>
      <c r="F110" s="1"/>
      <c r="G110" s="1"/>
      <c r="H110" s="2"/>
      <c r="I110" s="2"/>
      <c r="J110" s="45">
        <v>1175732</v>
      </c>
      <c r="K110" s="46"/>
      <c r="L110" s="46">
        <v>1175732</v>
      </c>
      <c r="M110" s="46"/>
      <c r="N110" s="45">
        <v>0</v>
      </c>
      <c r="O110" s="46"/>
      <c r="P110" s="46">
        <v>0</v>
      </c>
    </row>
    <row r="111" spans="1:16" ht="21.75" customHeight="1">
      <c r="A111" s="1" t="s">
        <v>67</v>
      </c>
      <c r="B111" s="1"/>
      <c r="C111" s="1"/>
      <c r="D111" s="1"/>
      <c r="E111" s="1"/>
      <c r="F111" s="1"/>
      <c r="G111" s="1"/>
      <c r="H111" s="2"/>
      <c r="I111" s="2"/>
      <c r="J111" s="45"/>
      <c r="K111" s="46"/>
      <c r="L111" s="46"/>
      <c r="M111" s="46"/>
      <c r="N111" s="45"/>
      <c r="O111" s="46"/>
      <c r="P111" s="46"/>
    </row>
    <row r="112" spans="1:16" ht="21.75" customHeight="1">
      <c r="A112" s="5"/>
      <c r="B112" s="1" t="s">
        <v>68</v>
      </c>
      <c r="C112" s="1"/>
      <c r="D112" s="1"/>
      <c r="E112" s="1"/>
      <c r="F112" s="1"/>
      <c r="G112" s="1"/>
      <c r="H112" s="2">
        <v>18</v>
      </c>
      <c r="I112" s="2"/>
      <c r="J112" s="45">
        <v>8060000</v>
      </c>
      <c r="K112" s="46"/>
      <c r="L112" s="46">
        <v>7000000</v>
      </c>
      <c r="M112" s="46"/>
      <c r="N112" s="45">
        <v>8060000</v>
      </c>
      <c r="O112" s="46"/>
      <c r="P112" s="46">
        <v>7000000</v>
      </c>
    </row>
    <row r="113" spans="1:16" ht="21.75" customHeight="1">
      <c r="A113" s="5"/>
      <c r="B113" s="1" t="s">
        <v>69</v>
      </c>
      <c r="C113" s="1"/>
      <c r="D113" s="1"/>
      <c r="E113" s="1"/>
      <c r="F113" s="1"/>
      <c r="G113" s="1"/>
      <c r="H113" s="2"/>
      <c r="I113" s="2"/>
      <c r="J113" s="45">
        <v>14861191</v>
      </c>
      <c r="K113" s="46"/>
      <c r="L113" s="46">
        <v>27296404</v>
      </c>
      <c r="M113" s="46"/>
      <c r="N113" s="45">
        <v>53177615</v>
      </c>
      <c r="O113" s="46"/>
      <c r="P113" s="46">
        <v>64764206</v>
      </c>
    </row>
    <row r="114" spans="1:16" ht="21.75" customHeight="1">
      <c r="A114" s="1" t="s">
        <v>70</v>
      </c>
      <c r="B114" s="1"/>
      <c r="C114" s="1"/>
      <c r="D114" s="1"/>
      <c r="E114" s="1"/>
      <c r="F114" s="1"/>
      <c r="G114" s="1"/>
      <c r="H114" s="2"/>
      <c r="I114" s="2"/>
      <c r="J114" s="47">
        <v>-1502</v>
      </c>
      <c r="K114" s="46"/>
      <c r="L114" s="48">
        <v>-1502</v>
      </c>
      <c r="M114" s="46"/>
      <c r="N114" s="47">
        <v>0</v>
      </c>
      <c r="O114" s="46"/>
      <c r="P114" s="48">
        <v>0</v>
      </c>
    </row>
    <row r="115" spans="1:16" ht="6" customHeight="1">
      <c r="A115" s="1"/>
      <c r="B115" s="1"/>
      <c r="C115" s="1"/>
      <c r="D115" s="1"/>
      <c r="E115" s="16"/>
      <c r="F115" s="1"/>
      <c r="G115" s="1"/>
      <c r="H115" s="2"/>
      <c r="I115" s="2"/>
      <c r="J115" s="38"/>
      <c r="K115" s="17"/>
      <c r="L115" s="17"/>
      <c r="M115" s="17"/>
      <c r="N115" s="38"/>
      <c r="O115" s="17"/>
      <c r="P115" s="17"/>
    </row>
    <row r="116" spans="1:16" ht="21.75" customHeight="1">
      <c r="A116" s="1" t="s">
        <v>71</v>
      </c>
      <c r="B116" s="1"/>
      <c r="C116" s="1"/>
      <c r="D116" s="1"/>
      <c r="E116" s="1"/>
      <c r="F116" s="1"/>
      <c r="G116" s="1"/>
      <c r="H116" s="2"/>
      <c r="I116" s="2"/>
      <c r="J116" s="45">
        <f>SUM(J108:J114)</f>
        <v>410827621</v>
      </c>
      <c r="K116" s="46"/>
      <c r="L116" s="46">
        <f>SUM(L108:L114)</f>
        <v>150470634</v>
      </c>
      <c r="M116" s="46"/>
      <c r="N116" s="45">
        <f>SUM(N108:N114)</f>
        <v>447969815</v>
      </c>
      <c r="O116" s="46"/>
      <c r="P116" s="46">
        <f>SUM(P108:P114)</f>
        <v>186764206</v>
      </c>
    </row>
    <row r="117" spans="1:16" ht="21.75" customHeight="1">
      <c r="A117" s="1" t="s">
        <v>72</v>
      </c>
      <c r="B117" s="1"/>
      <c r="C117" s="1"/>
      <c r="D117" s="1"/>
      <c r="E117" s="1"/>
      <c r="F117" s="1"/>
      <c r="G117" s="1"/>
      <c r="H117" s="2"/>
      <c r="I117" s="2"/>
      <c r="J117" s="47">
        <v>11854</v>
      </c>
      <c r="K117" s="46"/>
      <c r="L117" s="48">
        <v>9253</v>
      </c>
      <c r="M117" s="46"/>
      <c r="N117" s="47">
        <v>0</v>
      </c>
      <c r="O117" s="46"/>
      <c r="P117" s="48">
        <v>0</v>
      </c>
    </row>
    <row r="118" spans="1:16" ht="6" customHeight="1">
      <c r="A118" s="1"/>
      <c r="B118" s="1"/>
      <c r="C118" s="1"/>
      <c r="D118" s="1"/>
      <c r="E118" s="16"/>
      <c r="F118" s="1"/>
      <c r="G118" s="1"/>
      <c r="H118" s="2"/>
      <c r="I118" s="2"/>
      <c r="J118" s="38"/>
      <c r="K118" s="17"/>
      <c r="L118" s="17"/>
      <c r="M118" s="17"/>
      <c r="N118" s="38"/>
      <c r="O118" s="17"/>
      <c r="P118" s="17"/>
    </row>
    <row r="119" spans="1:16" ht="21.75" customHeight="1">
      <c r="A119" s="5" t="s">
        <v>73</v>
      </c>
      <c r="B119" s="1"/>
      <c r="C119" s="1"/>
      <c r="D119" s="1"/>
      <c r="E119" s="1"/>
      <c r="F119" s="1"/>
      <c r="G119" s="1"/>
      <c r="H119" s="2"/>
      <c r="I119" s="2"/>
      <c r="J119" s="49">
        <f>SUM(J116:J117)</f>
        <v>410839475</v>
      </c>
      <c r="K119" s="17"/>
      <c r="L119" s="23">
        <f>SUM(L116:L117)</f>
        <v>150479887</v>
      </c>
      <c r="M119" s="17"/>
      <c r="N119" s="49">
        <f>SUM(N116:N117)</f>
        <v>447969815</v>
      </c>
      <c r="O119" s="17"/>
      <c r="P119" s="23">
        <f>SUM(P116:P117)</f>
        <v>186764206</v>
      </c>
    </row>
    <row r="120" spans="1:16" ht="6" customHeight="1">
      <c r="A120" s="1"/>
      <c r="B120" s="1"/>
      <c r="C120" s="1"/>
      <c r="D120" s="1"/>
      <c r="E120" s="16"/>
      <c r="F120" s="1"/>
      <c r="G120" s="1"/>
      <c r="H120" s="2"/>
      <c r="I120" s="2"/>
      <c r="J120" s="38"/>
      <c r="K120" s="17"/>
      <c r="L120" s="17"/>
      <c r="M120" s="17"/>
      <c r="N120" s="38"/>
      <c r="O120" s="17"/>
      <c r="P120" s="17"/>
    </row>
    <row r="121" spans="1:16" ht="21.75" customHeight="1" thickBot="1">
      <c r="A121" s="5" t="s">
        <v>74</v>
      </c>
      <c r="B121" s="1"/>
      <c r="C121" s="1"/>
      <c r="D121" s="1"/>
      <c r="E121" s="1"/>
      <c r="F121" s="1"/>
      <c r="G121" s="1"/>
      <c r="H121" s="2"/>
      <c r="I121" s="2"/>
      <c r="J121" s="50">
        <f>SUM(J79,J119)</f>
        <v>828535043</v>
      </c>
      <c r="K121" s="17"/>
      <c r="L121" s="51">
        <f>SUM(L79,L119)</f>
        <v>666936360</v>
      </c>
      <c r="M121" s="17"/>
      <c r="N121" s="50">
        <f>SUM(N79,N119)</f>
        <v>853001185</v>
      </c>
      <c r="O121" s="17"/>
      <c r="P121" s="51">
        <f>SUM(P79,P119)</f>
        <v>686793035</v>
      </c>
    </row>
    <row r="122" spans="1:16" ht="21.75" customHeight="1" thickTop="1">
      <c r="A122" s="5"/>
      <c r="B122" s="1"/>
      <c r="C122" s="1"/>
      <c r="D122" s="1"/>
      <c r="E122" s="1"/>
      <c r="F122" s="1"/>
      <c r="G122" s="1"/>
      <c r="H122" s="2"/>
      <c r="I122" s="2"/>
      <c r="J122" s="4"/>
      <c r="K122" s="4"/>
      <c r="L122" s="4"/>
      <c r="M122" s="4"/>
      <c r="N122" s="4"/>
      <c r="O122" s="4"/>
      <c r="P122" s="4"/>
    </row>
    <row r="123" spans="1:16" ht="21.75" customHeight="1">
      <c r="A123" s="5"/>
      <c r="B123" s="1"/>
      <c r="C123" s="1"/>
      <c r="D123" s="1"/>
      <c r="E123" s="1"/>
      <c r="F123" s="1"/>
      <c r="G123" s="1"/>
      <c r="H123" s="2"/>
      <c r="I123" s="2"/>
      <c r="J123" s="4"/>
      <c r="K123" s="4"/>
      <c r="L123" s="4"/>
      <c r="M123" s="4"/>
      <c r="N123" s="4"/>
      <c r="O123" s="4"/>
      <c r="P123" s="4"/>
    </row>
    <row r="124" spans="1:16" ht="12.75" customHeight="1">
      <c r="A124" s="5"/>
      <c r="B124" s="1"/>
      <c r="C124" s="1"/>
      <c r="D124" s="1"/>
      <c r="E124" s="1"/>
      <c r="F124" s="1"/>
      <c r="G124" s="1"/>
      <c r="H124" s="2"/>
      <c r="I124" s="2"/>
      <c r="J124" s="4"/>
      <c r="K124" s="4"/>
      <c r="L124" s="4"/>
      <c r="M124" s="4"/>
      <c r="N124" s="4"/>
      <c r="O124" s="4"/>
      <c r="P124" s="4"/>
    </row>
    <row r="125" spans="1:16" ht="21.75" customHeight="1">
      <c r="A125" s="293" t="s">
        <v>34</v>
      </c>
      <c r="B125" s="293"/>
      <c r="C125" s="293"/>
      <c r="D125" s="293"/>
      <c r="E125" s="293"/>
      <c r="F125" s="293"/>
      <c r="G125" s="293"/>
      <c r="H125" s="293"/>
      <c r="I125" s="293"/>
      <c r="J125" s="293"/>
      <c r="K125" s="293"/>
      <c r="L125" s="293"/>
      <c r="M125" s="293"/>
      <c r="N125" s="293"/>
      <c r="O125" s="293"/>
      <c r="P125" s="293"/>
    </row>
    <row r="126" spans="1:16" ht="6.75" customHeight="1">
      <c r="A126" s="252"/>
      <c r="B126" s="252"/>
      <c r="C126" s="252"/>
      <c r="D126" s="252"/>
      <c r="E126" s="252"/>
      <c r="F126" s="252"/>
      <c r="G126" s="252"/>
      <c r="H126" s="252"/>
      <c r="I126" s="252"/>
      <c r="J126" s="252"/>
      <c r="K126" s="252"/>
      <c r="L126" s="252"/>
      <c r="M126" s="252"/>
      <c r="N126" s="252"/>
      <c r="O126" s="252"/>
      <c r="P126" s="252"/>
    </row>
    <row r="127" spans="1:16" ht="21.75" customHeight="1">
      <c r="A127" s="22" t="str">
        <f>A85</f>
        <v>หมายเหตุประกอบงบการเงินรวมและงบการเงินเฉพาะกิจการเป็นส่วนหนึ่งของงบการเงินนี้</v>
      </c>
      <c r="B127" s="22"/>
      <c r="C127" s="22"/>
      <c r="D127" s="22"/>
      <c r="E127" s="22"/>
      <c r="F127" s="22"/>
      <c r="G127" s="22"/>
      <c r="H127" s="22"/>
      <c r="I127" s="22"/>
      <c r="J127" s="23"/>
      <c r="K127" s="23"/>
      <c r="L127" s="23"/>
      <c r="M127" s="23"/>
      <c r="N127" s="23"/>
      <c r="O127" s="23"/>
      <c r="P127" s="23"/>
    </row>
  </sheetData>
  <mergeCells count="9">
    <mergeCell ref="J90:L90"/>
    <mergeCell ref="N90:P90"/>
    <mergeCell ref="A125:P125"/>
    <mergeCell ref="J5:L5"/>
    <mergeCell ref="N5:P5"/>
    <mergeCell ref="A42:P42"/>
    <mergeCell ref="J49:L49"/>
    <mergeCell ref="N49:P49"/>
    <mergeCell ref="A83:P83"/>
  </mergeCells>
  <pageMargins left="0.8" right="0.5" top="0.5" bottom="0.6" header="0.49" footer="0.4"/>
  <pageSetup paperSize="9" firstPageNumber="3" orientation="portrait" useFirstPageNumber="1" horizontalDpi="1200" verticalDpi="1200" r:id="rId1"/>
  <headerFooter>
    <oddFooter>&amp;R&amp;"Browallia New,Regular"&amp;13&amp;P</oddFooter>
  </headerFooter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8EFAF-FB7E-421D-ADD4-8FEE7F849B80}">
  <dimension ref="A1:P56"/>
  <sheetViews>
    <sheetView zoomScaleNormal="100" workbookViewId="0">
      <selection activeCell="G21" sqref="G21"/>
    </sheetView>
  </sheetViews>
  <sheetFormatPr defaultRowHeight="21.75" customHeight="1"/>
  <cols>
    <col min="1" max="6" width="1.7109375" style="254" customWidth="1"/>
    <col min="7" max="7" width="31.28515625" style="254" customWidth="1"/>
    <col min="8" max="8" width="7.85546875" style="254" customWidth="1"/>
    <col min="9" max="9" width="0.85546875" style="254" customWidth="1"/>
    <col min="10" max="10" width="11.7109375" style="254" customWidth="1"/>
    <col min="11" max="11" width="0.85546875" style="254" customWidth="1"/>
    <col min="12" max="12" width="11.7109375" style="254" customWidth="1"/>
    <col min="13" max="13" width="0.85546875" style="254" customWidth="1"/>
    <col min="14" max="14" width="11.7109375" style="254" customWidth="1"/>
    <col min="15" max="15" width="0.85546875" style="254" customWidth="1"/>
    <col min="16" max="16" width="11.7109375" style="254" customWidth="1"/>
    <col min="17" max="16384" width="9.140625" style="254"/>
  </cols>
  <sheetData>
    <row r="1" spans="1:16" ht="21.75" customHeight="1">
      <c r="A1" s="102" t="s">
        <v>0</v>
      </c>
      <c r="B1" s="256"/>
      <c r="C1" s="256"/>
      <c r="D1" s="256"/>
      <c r="E1" s="256"/>
      <c r="F1" s="256"/>
      <c r="G1" s="256"/>
      <c r="H1" s="189"/>
      <c r="I1" s="189"/>
      <c r="J1" s="189"/>
      <c r="K1" s="189"/>
      <c r="L1" s="189"/>
      <c r="M1" s="189"/>
      <c r="N1" s="257"/>
      <c r="O1" s="258"/>
      <c r="P1" s="257"/>
    </row>
    <row r="2" spans="1:16" ht="21.75" customHeight="1">
      <c r="A2" s="256" t="s">
        <v>75</v>
      </c>
      <c r="B2" s="256"/>
      <c r="C2" s="256"/>
      <c r="D2" s="256"/>
      <c r="E2" s="256"/>
      <c r="F2" s="256"/>
      <c r="G2" s="256"/>
      <c r="H2" s="189"/>
      <c r="I2" s="189"/>
      <c r="J2" s="189"/>
      <c r="K2" s="189"/>
      <c r="L2" s="189"/>
      <c r="M2" s="189"/>
      <c r="N2" s="257"/>
      <c r="O2" s="258"/>
      <c r="P2" s="257"/>
    </row>
    <row r="3" spans="1:16" ht="21.75" customHeight="1">
      <c r="A3" s="259" t="s">
        <v>76</v>
      </c>
      <c r="B3" s="260"/>
      <c r="C3" s="260"/>
      <c r="D3" s="260"/>
      <c r="E3" s="260"/>
      <c r="F3" s="260"/>
      <c r="G3" s="260"/>
      <c r="H3" s="187"/>
      <c r="I3" s="187"/>
      <c r="J3" s="187"/>
      <c r="K3" s="187"/>
      <c r="L3" s="187"/>
      <c r="M3" s="187"/>
      <c r="N3" s="188"/>
      <c r="O3" s="261"/>
      <c r="P3" s="188"/>
    </row>
    <row r="4" spans="1:16" ht="21.75" customHeight="1">
      <c r="A4" s="262"/>
      <c r="B4" s="256"/>
      <c r="C4" s="256"/>
      <c r="D4" s="256"/>
      <c r="E4" s="256"/>
      <c r="F4" s="256"/>
      <c r="G4" s="256"/>
      <c r="H4" s="189"/>
      <c r="I4" s="189"/>
      <c r="J4" s="189"/>
      <c r="K4" s="189"/>
      <c r="L4" s="189"/>
      <c r="M4" s="189"/>
      <c r="N4" s="257"/>
      <c r="O4" s="258"/>
      <c r="P4" s="257"/>
    </row>
    <row r="5" spans="1:16" ht="18.600000000000001" customHeight="1">
      <c r="A5" s="263"/>
      <c r="B5" s="263"/>
      <c r="C5" s="263"/>
      <c r="D5" s="263"/>
      <c r="E5" s="263"/>
      <c r="F5" s="263"/>
      <c r="G5" s="263"/>
      <c r="H5" s="186"/>
      <c r="I5" s="186"/>
      <c r="J5" s="294" t="s">
        <v>77</v>
      </c>
      <c r="K5" s="294"/>
      <c r="L5" s="294"/>
      <c r="M5" s="183"/>
      <c r="N5" s="294" t="s">
        <v>78</v>
      </c>
      <c r="O5" s="294"/>
      <c r="P5" s="294"/>
    </row>
    <row r="6" spans="1:16" ht="18.600000000000001" customHeight="1">
      <c r="A6" s="263"/>
      <c r="B6" s="263"/>
      <c r="C6" s="263"/>
      <c r="D6" s="263"/>
      <c r="E6" s="263"/>
      <c r="F6" s="263"/>
      <c r="G6" s="263"/>
      <c r="H6" s="186"/>
      <c r="I6" s="186"/>
      <c r="J6" s="184" t="s">
        <v>5</v>
      </c>
      <c r="K6" s="183"/>
      <c r="L6" s="184" t="s">
        <v>5</v>
      </c>
      <c r="M6" s="183"/>
      <c r="N6" s="184" t="s">
        <v>5</v>
      </c>
      <c r="O6" s="183"/>
      <c r="P6" s="184" t="s">
        <v>5</v>
      </c>
    </row>
    <row r="7" spans="1:16" ht="18.600000000000001" customHeight="1">
      <c r="A7" s="256"/>
      <c r="B7" s="256"/>
      <c r="C7" s="256"/>
      <c r="D7" s="256"/>
      <c r="E7" s="256"/>
      <c r="F7" s="256"/>
      <c r="G7" s="256"/>
      <c r="H7" s="264"/>
      <c r="I7" s="189"/>
      <c r="J7" s="184" t="s">
        <v>7</v>
      </c>
      <c r="K7" s="186"/>
      <c r="L7" s="184" t="s">
        <v>8</v>
      </c>
      <c r="M7" s="183"/>
      <c r="N7" s="184" t="s">
        <v>7</v>
      </c>
      <c r="O7" s="186"/>
      <c r="P7" s="184" t="s">
        <v>8</v>
      </c>
    </row>
    <row r="8" spans="1:16" ht="18.600000000000001" customHeight="1">
      <c r="A8" s="256"/>
      <c r="B8" s="256"/>
      <c r="C8" s="256"/>
      <c r="D8" s="256"/>
      <c r="E8" s="256"/>
      <c r="F8" s="256"/>
      <c r="G8" s="256"/>
      <c r="H8" s="265"/>
      <c r="I8" s="189"/>
      <c r="J8" s="188" t="s">
        <v>10</v>
      </c>
      <c r="K8" s="189"/>
      <c r="L8" s="188" t="s">
        <v>10</v>
      </c>
      <c r="M8" s="257"/>
      <c r="N8" s="188" t="s">
        <v>10</v>
      </c>
      <c r="O8" s="257"/>
      <c r="P8" s="188" t="s">
        <v>10</v>
      </c>
    </row>
    <row r="9" spans="1:16" ht="18.600000000000001" customHeight="1">
      <c r="A9" s="256" t="s">
        <v>79</v>
      </c>
      <c r="B9" s="256"/>
      <c r="C9" s="256"/>
      <c r="D9" s="256"/>
      <c r="E9" s="256"/>
      <c r="F9" s="256"/>
      <c r="G9" s="256"/>
      <c r="H9" s="189"/>
      <c r="I9" s="189"/>
      <c r="J9" s="266"/>
      <c r="K9" s="189"/>
      <c r="L9" s="189"/>
      <c r="M9" s="189"/>
      <c r="N9" s="267"/>
      <c r="O9" s="185"/>
      <c r="P9" s="257"/>
    </row>
    <row r="10" spans="1:16" ht="5.0999999999999996" customHeight="1">
      <c r="A10" s="264"/>
      <c r="B10" s="264"/>
      <c r="C10" s="264"/>
      <c r="D10" s="264"/>
      <c r="E10" s="264"/>
      <c r="F10" s="264"/>
      <c r="G10" s="264"/>
      <c r="H10" s="268"/>
      <c r="I10" s="268"/>
      <c r="J10" s="269"/>
      <c r="K10" s="268"/>
      <c r="L10" s="270"/>
      <c r="M10" s="268"/>
      <c r="N10" s="269"/>
      <c r="O10" s="271"/>
      <c r="P10" s="270"/>
    </row>
    <row r="11" spans="1:16" ht="18.600000000000001" customHeight="1">
      <c r="A11" s="264" t="s">
        <v>80</v>
      </c>
      <c r="B11" s="264"/>
      <c r="C11" s="264"/>
      <c r="D11" s="264"/>
      <c r="E11" s="264"/>
      <c r="F11" s="264"/>
      <c r="G11" s="264"/>
      <c r="H11" s="268"/>
      <c r="I11" s="268"/>
      <c r="J11" s="39">
        <v>123835230</v>
      </c>
      <c r="K11" s="268"/>
      <c r="L11" s="40">
        <v>85666405</v>
      </c>
      <c r="M11" s="268"/>
      <c r="N11" s="39">
        <v>123845823</v>
      </c>
      <c r="O11" s="268"/>
      <c r="P11" s="40">
        <v>85666405</v>
      </c>
    </row>
    <row r="12" spans="1:16" ht="18.600000000000001" customHeight="1">
      <c r="A12" s="264" t="s">
        <v>81</v>
      </c>
      <c r="B12" s="264"/>
      <c r="C12" s="264"/>
      <c r="D12" s="264"/>
      <c r="E12" s="264"/>
      <c r="F12" s="264"/>
      <c r="G12" s="264"/>
      <c r="H12" s="268"/>
      <c r="I12" s="268"/>
      <c r="J12" s="39">
        <v>98938595</v>
      </c>
      <c r="K12" s="268"/>
      <c r="L12" s="40">
        <v>68642521</v>
      </c>
      <c r="M12" s="268"/>
      <c r="N12" s="39">
        <v>98096054</v>
      </c>
      <c r="O12" s="268"/>
      <c r="P12" s="40">
        <v>67096659</v>
      </c>
    </row>
    <row r="13" spans="1:16" ht="18.600000000000001" customHeight="1">
      <c r="A13" s="264" t="s">
        <v>82</v>
      </c>
      <c r="B13" s="264"/>
      <c r="C13" s="264"/>
      <c r="D13" s="264"/>
      <c r="E13" s="264"/>
      <c r="F13" s="264"/>
      <c r="G13" s="264"/>
      <c r="H13" s="268"/>
      <c r="I13" s="268"/>
      <c r="J13" s="272">
        <v>25454278</v>
      </c>
      <c r="K13" s="268"/>
      <c r="L13" s="273">
        <v>158294582</v>
      </c>
      <c r="M13" s="268"/>
      <c r="N13" s="272">
        <v>25454278</v>
      </c>
      <c r="O13" s="268"/>
      <c r="P13" s="273">
        <v>157906676</v>
      </c>
    </row>
    <row r="14" spans="1:16" ht="5.0999999999999996" customHeight="1">
      <c r="A14" s="264"/>
      <c r="B14" s="264"/>
      <c r="C14" s="264"/>
      <c r="D14" s="264"/>
      <c r="E14" s="264"/>
      <c r="F14" s="264"/>
      <c r="G14" s="264"/>
      <c r="H14" s="268"/>
      <c r="I14" s="268"/>
      <c r="J14" s="269"/>
      <c r="K14" s="268"/>
      <c r="L14" s="270"/>
      <c r="M14" s="268"/>
      <c r="N14" s="269"/>
      <c r="O14" s="271"/>
      <c r="P14" s="270"/>
    </row>
    <row r="15" spans="1:16" ht="18.600000000000001" customHeight="1">
      <c r="A15" s="256" t="s">
        <v>83</v>
      </c>
      <c r="B15" s="256"/>
      <c r="C15" s="256"/>
      <c r="D15" s="256"/>
      <c r="E15" s="256"/>
      <c r="F15" s="256"/>
      <c r="G15" s="256"/>
      <c r="H15" s="189"/>
      <c r="I15" s="189"/>
      <c r="J15" s="274">
        <f>SUM(J11:J13)</f>
        <v>248228103</v>
      </c>
      <c r="K15" s="189"/>
      <c r="L15" s="275">
        <f>SUM(L11:L13)</f>
        <v>312603508</v>
      </c>
      <c r="M15" s="189"/>
      <c r="N15" s="274">
        <f>SUM(N11:N13)</f>
        <v>247396155</v>
      </c>
      <c r="O15" s="276"/>
      <c r="P15" s="275">
        <f>SUM(P11:P13)</f>
        <v>310669740</v>
      </c>
    </row>
    <row r="16" spans="1:16" ht="12" customHeight="1">
      <c r="A16" s="264"/>
      <c r="B16" s="264"/>
      <c r="C16" s="264"/>
      <c r="D16" s="264"/>
      <c r="E16" s="264"/>
      <c r="F16" s="264"/>
      <c r="G16" s="264"/>
      <c r="H16" s="268"/>
      <c r="I16" s="268"/>
      <c r="J16" s="269"/>
      <c r="K16" s="268"/>
      <c r="L16" s="270"/>
      <c r="M16" s="268"/>
      <c r="N16" s="269"/>
      <c r="O16" s="271"/>
      <c r="P16" s="270"/>
    </row>
    <row r="17" spans="1:16" ht="18.600000000000001" customHeight="1">
      <c r="A17" s="256" t="s">
        <v>84</v>
      </c>
      <c r="B17" s="256"/>
      <c r="C17" s="256"/>
      <c r="D17" s="256"/>
      <c r="E17" s="256"/>
      <c r="F17" s="256"/>
      <c r="G17" s="256"/>
      <c r="H17" s="189"/>
      <c r="I17" s="189"/>
      <c r="J17" s="277"/>
      <c r="K17" s="189"/>
      <c r="L17" s="278"/>
      <c r="M17" s="189"/>
      <c r="N17" s="277"/>
      <c r="O17" s="276"/>
      <c r="P17" s="278"/>
    </row>
    <row r="18" spans="1:16" ht="5.0999999999999996" customHeight="1">
      <c r="A18" s="264"/>
      <c r="B18" s="264"/>
      <c r="C18" s="264"/>
      <c r="D18" s="264"/>
      <c r="E18" s="264"/>
      <c r="F18" s="264"/>
      <c r="G18" s="264"/>
      <c r="H18" s="268"/>
      <c r="I18" s="268"/>
      <c r="J18" s="269"/>
      <c r="K18" s="268"/>
      <c r="L18" s="270"/>
      <c r="M18" s="268"/>
      <c r="N18" s="269"/>
      <c r="O18" s="271"/>
      <c r="P18" s="270"/>
    </row>
    <row r="19" spans="1:16" ht="18.600000000000001" customHeight="1">
      <c r="A19" s="264" t="s">
        <v>85</v>
      </c>
      <c r="B19" s="264"/>
      <c r="C19" s="264"/>
      <c r="D19" s="264"/>
      <c r="E19" s="264"/>
      <c r="F19" s="264"/>
      <c r="G19" s="264"/>
      <c r="H19" s="268"/>
      <c r="I19" s="268"/>
      <c r="J19" s="39">
        <v>-113982835</v>
      </c>
      <c r="K19" s="268"/>
      <c r="L19" s="40">
        <v>-80620392</v>
      </c>
      <c r="M19" s="268"/>
      <c r="N19" s="39">
        <v>-113982835</v>
      </c>
      <c r="O19" s="268"/>
      <c r="P19" s="40">
        <v>-80620392</v>
      </c>
    </row>
    <row r="20" spans="1:16" ht="18.600000000000001" customHeight="1">
      <c r="A20" s="264" t="s">
        <v>86</v>
      </c>
      <c r="B20" s="264"/>
      <c r="C20" s="264"/>
      <c r="D20" s="264"/>
      <c r="E20" s="264"/>
      <c r="F20" s="264"/>
      <c r="G20" s="264"/>
      <c r="H20" s="268"/>
      <c r="I20" s="268"/>
      <c r="J20" s="39">
        <v>-67591047</v>
      </c>
      <c r="K20" s="268"/>
      <c r="L20" s="40">
        <v>-47336299</v>
      </c>
      <c r="M20" s="268"/>
      <c r="N20" s="39">
        <v>-67642460</v>
      </c>
      <c r="O20" s="268"/>
      <c r="P20" s="40">
        <v>-47356997</v>
      </c>
    </row>
    <row r="21" spans="1:16" ht="18.600000000000001" customHeight="1">
      <c r="A21" s="264" t="s">
        <v>87</v>
      </c>
      <c r="B21" s="264"/>
      <c r="C21" s="264"/>
      <c r="D21" s="264"/>
      <c r="E21" s="264"/>
      <c r="F21" s="264"/>
      <c r="G21" s="264"/>
      <c r="H21" s="268"/>
      <c r="I21" s="268"/>
      <c r="J21" s="272">
        <v>-25226514</v>
      </c>
      <c r="K21" s="268"/>
      <c r="L21" s="273">
        <v>-131509392</v>
      </c>
      <c r="M21" s="268"/>
      <c r="N21" s="272">
        <v>-24874559</v>
      </c>
      <c r="O21" s="268"/>
      <c r="P21" s="273">
        <v>-129404866</v>
      </c>
    </row>
    <row r="22" spans="1:16" ht="5.0999999999999996" customHeight="1">
      <c r="A22" s="264"/>
      <c r="B22" s="264"/>
      <c r="C22" s="264"/>
      <c r="D22" s="264"/>
      <c r="E22" s="264"/>
      <c r="F22" s="264"/>
      <c r="G22" s="264"/>
      <c r="H22" s="268"/>
      <c r="I22" s="268"/>
      <c r="J22" s="269"/>
      <c r="K22" s="268"/>
      <c r="L22" s="270"/>
      <c r="M22" s="268"/>
      <c r="N22" s="269"/>
      <c r="O22" s="271"/>
      <c r="P22" s="270"/>
    </row>
    <row r="23" spans="1:16" ht="18.600000000000001" customHeight="1">
      <c r="A23" s="256" t="s">
        <v>88</v>
      </c>
      <c r="B23" s="256"/>
      <c r="C23" s="256"/>
      <c r="D23" s="256"/>
      <c r="E23" s="256"/>
      <c r="F23" s="256"/>
      <c r="G23" s="256"/>
      <c r="H23" s="189"/>
      <c r="I23" s="189"/>
      <c r="J23" s="274">
        <f>SUM(J19:J21)</f>
        <v>-206800396</v>
      </c>
      <c r="K23" s="189"/>
      <c r="L23" s="275">
        <f>SUM(L19:L21)</f>
        <v>-259466083</v>
      </c>
      <c r="M23" s="189"/>
      <c r="N23" s="274">
        <f>SUM(N19:N21)</f>
        <v>-206499854</v>
      </c>
      <c r="O23" s="276"/>
      <c r="P23" s="275">
        <f>SUM(P19:P21)</f>
        <v>-257382255</v>
      </c>
    </row>
    <row r="24" spans="1:16" ht="12" customHeight="1">
      <c r="A24" s="264"/>
      <c r="B24" s="264"/>
      <c r="C24" s="264"/>
      <c r="D24" s="264"/>
      <c r="E24" s="264"/>
      <c r="F24" s="264"/>
      <c r="G24" s="264"/>
      <c r="H24" s="268"/>
      <c r="I24" s="268"/>
      <c r="J24" s="269"/>
      <c r="K24" s="268"/>
      <c r="L24" s="270"/>
      <c r="M24" s="268"/>
      <c r="N24" s="269"/>
      <c r="O24" s="271"/>
      <c r="P24" s="270"/>
    </row>
    <row r="25" spans="1:16" ht="18.600000000000001" customHeight="1">
      <c r="A25" s="256" t="s">
        <v>89</v>
      </c>
      <c r="B25" s="256"/>
      <c r="C25" s="256"/>
      <c r="D25" s="256"/>
      <c r="E25" s="256"/>
      <c r="F25" s="256"/>
      <c r="G25" s="256"/>
      <c r="H25" s="189"/>
      <c r="I25" s="189"/>
      <c r="J25" s="277">
        <f>SUM(J15,J23)</f>
        <v>41427707</v>
      </c>
      <c r="K25" s="189"/>
      <c r="L25" s="278">
        <f>SUM(L15,L23)</f>
        <v>53137425</v>
      </c>
      <c r="M25" s="189"/>
      <c r="N25" s="277">
        <f>SUM(N15,N23)</f>
        <v>40896301</v>
      </c>
      <c r="O25" s="276"/>
      <c r="P25" s="278">
        <f>SUM(P15,P23)</f>
        <v>53287485</v>
      </c>
    </row>
    <row r="26" spans="1:16" ht="18.600000000000001" customHeight="1">
      <c r="A26" s="264" t="s">
        <v>90</v>
      </c>
      <c r="B26" s="256"/>
      <c r="C26" s="264"/>
      <c r="D26" s="264"/>
      <c r="E26" s="264"/>
      <c r="F26" s="264"/>
      <c r="G26" s="264"/>
      <c r="H26" s="268"/>
      <c r="I26" s="268"/>
      <c r="J26" s="277">
        <v>1329413</v>
      </c>
      <c r="K26" s="268"/>
      <c r="L26" s="278">
        <v>883831</v>
      </c>
      <c r="M26" s="268"/>
      <c r="N26" s="277">
        <v>3801779</v>
      </c>
      <c r="O26" s="268"/>
      <c r="P26" s="46">
        <v>2955383</v>
      </c>
    </row>
    <row r="27" spans="1:16" ht="18.600000000000001" customHeight="1">
      <c r="A27" s="143" t="s">
        <v>91</v>
      </c>
      <c r="B27" s="264"/>
      <c r="C27" s="264"/>
      <c r="D27" s="264"/>
      <c r="E27" s="264"/>
      <c r="F27" s="264"/>
      <c r="G27" s="264"/>
      <c r="H27" s="268"/>
      <c r="I27" s="268"/>
      <c r="J27" s="277">
        <v>-4110832</v>
      </c>
      <c r="K27" s="268"/>
      <c r="L27" s="278">
        <v>-3804621</v>
      </c>
      <c r="M27" s="268"/>
      <c r="N27" s="277">
        <v>-4098981</v>
      </c>
      <c r="O27" s="268"/>
      <c r="P27" s="46">
        <v>-3758756</v>
      </c>
    </row>
    <row r="28" spans="1:16" ht="18.600000000000001" customHeight="1">
      <c r="A28" s="143" t="s">
        <v>92</v>
      </c>
      <c r="B28" s="264"/>
      <c r="C28" s="264"/>
      <c r="D28" s="264"/>
      <c r="E28" s="264"/>
      <c r="F28" s="264"/>
      <c r="G28" s="264"/>
      <c r="H28" s="279"/>
      <c r="I28" s="268"/>
      <c r="J28" s="277">
        <v>-24055609</v>
      </c>
      <c r="K28" s="268"/>
      <c r="L28" s="278">
        <v>-21254166</v>
      </c>
      <c r="M28" s="268"/>
      <c r="N28" s="277">
        <v>-22919508</v>
      </c>
      <c r="O28" s="268"/>
      <c r="P28" s="46">
        <v>-14213094</v>
      </c>
    </row>
    <row r="29" spans="1:16" ht="18.600000000000001" customHeight="1">
      <c r="A29" s="264" t="s">
        <v>93</v>
      </c>
      <c r="B29" s="256"/>
      <c r="C29" s="256"/>
      <c r="D29" s="264"/>
      <c r="E29" s="264"/>
      <c r="F29" s="264"/>
      <c r="G29" s="264"/>
      <c r="H29" s="268"/>
      <c r="I29" s="268"/>
      <c r="J29" s="274">
        <v>-2530572</v>
      </c>
      <c r="K29" s="268"/>
      <c r="L29" s="275">
        <v>-4735507</v>
      </c>
      <c r="M29" s="268"/>
      <c r="N29" s="274">
        <v>-2448216</v>
      </c>
      <c r="O29" s="268"/>
      <c r="P29" s="48">
        <v>-4233442</v>
      </c>
    </row>
    <row r="30" spans="1:16" ht="5.0999999999999996" customHeight="1">
      <c r="A30" s="264"/>
      <c r="B30" s="264"/>
      <c r="C30" s="264"/>
      <c r="D30" s="264"/>
      <c r="E30" s="264"/>
      <c r="F30" s="264"/>
      <c r="G30" s="264"/>
      <c r="H30" s="268"/>
      <c r="I30" s="268"/>
      <c r="J30" s="45"/>
      <c r="K30" s="268"/>
      <c r="L30" s="46"/>
      <c r="M30" s="279"/>
      <c r="N30" s="45"/>
      <c r="O30" s="40"/>
      <c r="P30" s="46"/>
    </row>
    <row r="31" spans="1:16" ht="18.600000000000001" customHeight="1">
      <c r="A31" s="256" t="s">
        <v>94</v>
      </c>
      <c r="B31" s="264"/>
      <c r="C31" s="264"/>
      <c r="D31" s="264"/>
      <c r="E31" s="264"/>
      <c r="F31" s="264"/>
      <c r="G31" s="264"/>
      <c r="H31" s="268"/>
      <c r="I31" s="268"/>
      <c r="J31" s="277">
        <f>SUM(J25:J29)</f>
        <v>12060107</v>
      </c>
      <c r="K31" s="268"/>
      <c r="L31" s="278">
        <f>SUM(L25:L29)</f>
        <v>24226962</v>
      </c>
      <c r="M31" s="268"/>
      <c r="N31" s="277">
        <f>SUM(N25:N29)</f>
        <v>15231375</v>
      </c>
      <c r="O31" s="276"/>
      <c r="P31" s="278">
        <f>SUM(P25:P29)</f>
        <v>34037576</v>
      </c>
    </row>
    <row r="32" spans="1:16" ht="18.600000000000001" customHeight="1">
      <c r="A32" s="264" t="s">
        <v>95</v>
      </c>
      <c r="B32" s="264"/>
      <c r="C32" s="264"/>
      <c r="D32" s="264"/>
      <c r="E32" s="264"/>
      <c r="F32" s="264"/>
      <c r="G32" s="143"/>
      <c r="H32" s="280"/>
      <c r="I32" s="268"/>
      <c r="J32" s="274">
        <v>-881867</v>
      </c>
      <c r="K32" s="268"/>
      <c r="L32" s="275">
        <v>-5850591</v>
      </c>
      <c r="M32" s="268"/>
      <c r="N32" s="274">
        <v>-872745</v>
      </c>
      <c r="O32" s="268"/>
      <c r="P32" s="275">
        <v>-5750577</v>
      </c>
    </row>
    <row r="33" spans="1:16" ht="5.0999999999999996" customHeight="1">
      <c r="A33" s="264"/>
      <c r="B33" s="256"/>
      <c r="C33" s="264"/>
      <c r="D33" s="264"/>
      <c r="E33" s="264"/>
      <c r="F33" s="264"/>
      <c r="G33" s="264"/>
      <c r="H33" s="268"/>
      <c r="I33" s="268"/>
      <c r="J33" s="277"/>
      <c r="K33" s="268"/>
      <c r="L33" s="278"/>
      <c r="M33" s="268"/>
      <c r="N33" s="277"/>
      <c r="O33" s="276"/>
      <c r="P33" s="278"/>
    </row>
    <row r="34" spans="1:16" ht="18.600000000000001" customHeight="1">
      <c r="A34" s="256" t="s">
        <v>96</v>
      </c>
      <c r="B34" s="256"/>
      <c r="C34" s="264"/>
      <c r="D34" s="264"/>
      <c r="E34" s="264"/>
      <c r="F34" s="264"/>
      <c r="G34" s="264"/>
      <c r="H34" s="268"/>
      <c r="I34" s="268"/>
      <c r="J34" s="277">
        <f>SUM(J31:J32)</f>
        <v>11178240</v>
      </c>
      <c r="K34" s="268"/>
      <c r="L34" s="278">
        <f>SUM(L31:L32)</f>
        <v>18376371</v>
      </c>
      <c r="M34" s="268"/>
      <c r="N34" s="277">
        <f>SUM(N31:N32)</f>
        <v>14358630</v>
      </c>
      <c r="O34" s="276"/>
      <c r="P34" s="278">
        <f>SUM(P31:P32)</f>
        <v>28286999</v>
      </c>
    </row>
    <row r="35" spans="1:16" ht="18.600000000000001" customHeight="1">
      <c r="A35" s="264" t="s">
        <v>97</v>
      </c>
      <c r="B35" s="256"/>
      <c r="C35" s="264"/>
      <c r="D35" s="264"/>
      <c r="E35" s="264"/>
      <c r="F35" s="264"/>
      <c r="G35" s="264"/>
      <c r="H35" s="268"/>
      <c r="I35" s="268"/>
      <c r="J35" s="274">
        <v>0</v>
      </c>
      <c r="K35" s="268"/>
      <c r="L35" s="275">
        <v>0</v>
      </c>
      <c r="M35" s="268"/>
      <c r="N35" s="274">
        <v>0</v>
      </c>
      <c r="O35" s="276"/>
      <c r="P35" s="275">
        <v>0</v>
      </c>
    </row>
    <row r="36" spans="1:16" ht="5.0999999999999996" customHeight="1">
      <c r="A36" s="264"/>
      <c r="B36" s="264"/>
      <c r="C36" s="264"/>
      <c r="D36" s="264"/>
      <c r="E36" s="264"/>
      <c r="F36" s="264"/>
      <c r="G36" s="264"/>
      <c r="H36" s="268"/>
      <c r="I36" s="268"/>
      <c r="J36" s="269"/>
      <c r="K36" s="268"/>
      <c r="L36" s="270"/>
      <c r="M36" s="268"/>
      <c r="N36" s="269"/>
      <c r="O36" s="271"/>
      <c r="P36" s="270"/>
    </row>
    <row r="37" spans="1:16" ht="18.600000000000001" customHeight="1" thickBot="1">
      <c r="A37" s="256" t="s">
        <v>98</v>
      </c>
      <c r="B37" s="264"/>
      <c r="C37" s="264"/>
      <c r="D37" s="264"/>
      <c r="E37" s="264"/>
      <c r="F37" s="264"/>
      <c r="G37" s="264"/>
      <c r="H37" s="268"/>
      <c r="I37" s="268"/>
      <c r="J37" s="281">
        <f>SUM(J34:J35)</f>
        <v>11178240</v>
      </c>
      <c r="K37" s="268"/>
      <c r="L37" s="282">
        <f>SUM(L34:L35)</f>
        <v>18376371</v>
      </c>
      <c r="M37" s="268"/>
      <c r="N37" s="281">
        <f>SUM(N34:N35)</f>
        <v>14358630</v>
      </c>
      <c r="O37" s="283"/>
      <c r="P37" s="282">
        <f>SUM(P34:P35)</f>
        <v>28286999</v>
      </c>
    </row>
    <row r="38" spans="1:16" ht="12" customHeight="1" thickTop="1">
      <c r="A38" s="143"/>
      <c r="B38" s="264"/>
      <c r="C38" s="264"/>
      <c r="D38" s="264"/>
      <c r="E38" s="264"/>
      <c r="F38" s="264"/>
      <c r="G38" s="264"/>
      <c r="H38" s="268"/>
      <c r="I38" s="268"/>
      <c r="J38" s="277"/>
      <c r="K38" s="268"/>
      <c r="L38" s="278"/>
      <c r="M38" s="268"/>
      <c r="N38" s="277"/>
      <c r="O38" s="276"/>
      <c r="P38" s="278"/>
    </row>
    <row r="39" spans="1:16" ht="18.600000000000001" customHeight="1">
      <c r="A39" s="284" t="s">
        <v>99</v>
      </c>
      <c r="B39" s="264"/>
      <c r="C39" s="264"/>
      <c r="D39" s="264"/>
      <c r="E39" s="264"/>
      <c r="F39" s="264"/>
      <c r="G39" s="264"/>
      <c r="H39" s="268"/>
      <c r="I39" s="268"/>
      <c r="J39" s="277"/>
      <c r="K39" s="268"/>
      <c r="L39" s="278"/>
      <c r="M39" s="268"/>
      <c r="N39" s="277"/>
      <c r="O39" s="276"/>
      <c r="P39" s="278"/>
    </row>
    <row r="40" spans="1:16" ht="18.600000000000001" customHeight="1">
      <c r="A40" s="143" t="s">
        <v>100</v>
      </c>
      <c r="B40" s="264"/>
      <c r="C40" s="264"/>
      <c r="D40" s="264"/>
      <c r="E40" s="264"/>
      <c r="F40" s="264"/>
      <c r="G40" s="264"/>
      <c r="H40" s="268"/>
      <c r="I40" s="268"/>
      <c r="J40" s="277">
        <v>11176938</v>
      </c>
      <c r="K40" s="268"/>
      <c r="L40" s="278">
        <v>18375794</v>
      </c>
      <c r="M40" s="268"/>
      <c r="N40" s="277">
        <v>14358630</v>
      </c>
      <c r="O40" s="268"/>
      <c r="P40" s="278">
        <v>28286999</v>
      </c>
    </row>
    <row r="41" spans="1:16" ht="18.600000000000001" customHeight="1">
      <c r="A41" s="143" t="s">
        <v>101</v>
      </c>
      <c r="B41" s="264"/>
      <c r="C41" s="264"/>
      <c r="D41" s="264"/>
      <c r="E41" s="264"/>
      <c r="F41" s="264"/>
      <c r="G41" s="264"/>
      <c r="H41" s="268"/>
      <c r="I41" s="268"/>
      <c r="J41" s="274">
        <v>1302</v>
      </c>
      <c r="K41" s="268"/>
      <c r="L41" s="275">
        <v>577</v>
      </c>
      <c r="M41" s="268"/>
      <c r="N41" s="274">
        <v>0</v>
      </c>
      <c r="O41" s="268"/>
      <c r="P41" s="275">
        <v>0</v>
      </c>
    </row>
    <row r="42" spans="1:16" ht="5.0999999999999996" customHeight="1">
      <c r="A42" s="264"/>
      <c r="B42" s="264"/>
      <c r="C42" s="264"/>
      <c r="D42" s="264"/>
      <c r="E42" s="264"/>
      <c r="F42" s="264"/>
      <c r="G42" s="264"/>
      <c r="H42" s="268"/>
      <c r="I42" s="268"/>
      <c r="J42" s="269"/>
      <c r="K42" s="268"/>
      <c r="L42" s="270"/>
      <c r="M42" s="268"/>
      <c r="N42" s="269"/>
      <c r="O42" s="268"/>
      <c r="P42" s="270"/>
    </row>
    <row r="43" spans="1:16" ht="18.600000000000001" customHeight="1" thickBot="1">
      <c r="A43" s="143"/>
      <c r="B43" s="264"/>
      <c r="C43" s="264"/>
      <c r="D43" s="264"/>
      <c r="E43" s="264"/>
      <c r="F43" s="264"/>
      <c r="G43" s="264"/>
      <c r="H43" s="268"/>
      <c r="I43" s="268"/>
      <c r="J43" s="281">
        <f>SUM(J40:J41)</f>
        <v>11178240</v>
      </c>
      <c r="K43" s="268"/>
      <c r="L43" s="282">
        <f>SUM(L40:L41)</f>
        <v>18376371</v>
      </c>
      <c r="M43" s="268"/>
      <c r="N43" s="281">
        <f>SUM(N40:N41)</f>
        <v>14358630</v>
      </c>
      <c r="O43" s="268"/>
      <c r="P43" s="282">
        <f>SUM(P40:P41)</f>
        <v>28286999</v>
      </c>
    </row>
    <row r="44" spans="1:16" ht="12" customHeight="1" thickTop="1">
      <c r="A44" s="143"/>
      <c r="B44" s="264"/>
      <c r="C44" s="264"/>
      <c r="D44" s="264"/>
      <c r="E44" s="264"/>
      <c r="F44" s="264"/>
      <c r="G44" s="264"/>
      <c r="H44" s="268"/>
      <c r="I44" s="268"/>
      <c r="J44" s="277"/>
      <c r="K44" s="268"/>
      <c r="L44" s="278"/>
      <c r="M44" s="268"/>
      <c r="N44" s="277"/>
      <c r="O44" s="276"/>
      <c r="P44" s="278"/>
    </row>
    <row r="45" spans="1:16" ht="18.600000000000001" customHeight="1">
      <c r="A45" s="256" t="s">
        <v>102</v>
      </c>
      <c r="B45" s="264"/>
      <c r="C45" s="264"/>
      <c r="D45" s="264"/>
      <c r="E45" s="264"/>
      <c r="F45" s="264"/>
      <c r="G45" s="264"/>
      <c r="H45" s="268"/>
      <c r="I45" s="268"/>
      <c r="J45" s="269"/>
      <c r="K45" s="268"/>
      <c r="L45" s="270"/>
      <c r="M45" s="268"/>
      <c r="N45" s="269"/>
      <c r="O45" s="271"/>
      <c r="P45" s="270"/>
    </row>
    <row r="46" spans="1:16" ht="18.600000000000001" customHeight="1">
      <c r="A46" s="264" t="s">
        <v>100</v>
      </c>
      <c r="B46" s="264"/>
      <c r="C46" s="264"/>
      <c r="D46" s="264"/>
      <c r="E46" s="264"/>
      <c r="F46" s="264"/>
      <c r="G46" s="264"/>
      <c r="H46" s="268"/>
      <c r="I46" s="268"/>
      <c r="J46" s="45">
        <v>11176938</v>
      </c>
      <c r="K46" s="46"/>
      <c r="L46" s="46">
        <v>18375794</v>
      </c>
      <c r="M46" s="46"/>
      <c r="N46" s="45">
        <v>14358630</v>
      </c>
      <c r="O46" s="46"/>
      <c r="P46" s="46">
        <v>28286999</v>
      </c>
    </row>
    <row r="47" spans="1:16" ht="18.600000000000001" customHeight="1">
      <c r="A47" s="264" t="s">
        <v>101</v>
      </c>
      <c r="B47" s="264"/>
      <c r="C47" s="264"/>
      <c r="D47" s="264"/>
      <c r="E47" s="264"/>
      <c r="F47" s="264"/>
      <c r="G47" s="264"/>
      <c r="H47" s="268"/>
      <c r="I47" s="268"/>
      <c r="J47" s="47">
        <v>1302</v>
      </c>
      <c r="K47" s="268"/>
      <c r="L47" s="48">
        <v>577</v>
      </c>
      <c r="M47" s="268"/>
      <c r="N47" s="47">
        <v>0</v>
      </c>
      <c r="O47" s="279"/>
      <c r="P47" s="273">
        <v>0</v>
      </c>
    </row>
    <row r="48" spans="1:16" ht="5.0999999999999996" customHeight="1">
      <c r="A48" s="264"/>
      <c r="B48" s="264"/>
      <c r="C48" s="264"/>
      <c r="D48" s="264"/>
      <c r="E48" s="264"/>
      <c r="F48" s="264"/>
      <c r="G48" s="264"/>
      <c r="H48" s="268"/>
      <c r="I48" s="268"/>
      <c r="J48" s="269"/>
      <c r="K48" s="268"/>
      <c r="L48" s="270"/>
      <c r="M48" s="268"/>
      <c r="N48" s="269"/>
      <c r="O48" s="271"/>
      <c r="P48" s="270"/>
    </row>
    <row r="49" spans="1:16" ht="18.600000000000001" customHeight="1" thickBot="1">
      <c r="A49" s="143"/>
      <c r="B49" s="264"/>
      <c r="C49" s="264"/>
      <c r="D49" s="264"/>
      <c r="E49" s="264"/>
      <c r="F49" s="264"/>
      <c r="G49" s="264"/>
      <c r="H49" s="268"/>
      <c r="I49" s="268"/>
      <c r="J49" s="281">
        <f>SUM(J46:J47)</f>
        <v>11178240</v>
      </c>
      <c r="K49" s="268"/>
      <c r="L49" s="282">
        <f>SUM(L46:L47)</f>
        <v>18376371</v>
      </c>
      <c r="M49" s="268"/>
      <c r="N49" s="281">
        <f>SUM(N46:N47)</f>
        <v>14358630</v>
      </c>
      <c r="O49" s="276"/>
      <c r="P49" s="282">
        <f>SUM(P46:P47)</f>
        <v>28286999</v>
      </c>
    </row>
    <row r="50" spans="1:16" ht="12" customHeight="1" thickTop="1">
      <c r="A50" s="264"/>
      <c r="B50" s="264"/>
      <c r="C50" s="264"/>
      <c r="D50" s="264"/>
      <c r="E50" s="264"/>
      <c r="F50" s="264"/>
      <c r="G50" s="264"/>
      <c r="H50" s="268"/>
      <c r="I50" s="268"/>
      <c r="J50" s="45"/>
      <c r="K50" s="268"/>
      <c r="L50" s="46"/>
      <c r="M50" s="279"/>
      <c r="N50" s="45"/>
      <c r="O50" s="40"/>
      <c r="P50" s="46"/>
    </row>
    <row r="51" spans="1:16" ht="18.600000000000001" customHeight="1">
      <c r="A51" s="256" t="s">
        <v>103</v>
      </c>
      <c r="B51" s="264"/>
      <c r="C51" s="264"/>
      <c r="D51" s="264"/>
      <c r="E51" s="264"/>
      <c r="F51" s="264"/>
      <c r="G51" s="264"/>
      <c r="H51" s="268"/>
      <c r="I51" s="268"/>
      <c r="J51" s="269"/>
      <c r="K51" s="268"/>
      <c r="L51" s="270"/>
      <c r="M51" s="268"/>
      <c r="N51" s="269"/>
      <c r="O51" s="271"/>
      <c r="P51" s="270"/>
    </row>
    <row r="52" spans="1:16" ht="5.0999999999999996" customHeight="1">
      <c r="A52" s="264"/>
      <c r="B52" s="264"/>
      <c r="C52" s="264"/>
      <c r="D52" s="264"/>
      <c r="E52" s="264"/>
      <c r="F52" s="264"/>
      <c r="G52" s="264"/>
      <c r="H52" s="268"/>
      <c r="I52" s="268"/>
      <c r="J52" s="269"/>
      <c r="K52" s="268"/>
      <c r="L52" s="270"/>
      <c r="M52" s="268"/>
      <c r="N52" s="269"/>
      <c r="O52" s="271"/>
      <c r="P52" s="270"/>
    </row>
    <row r="53" spans="1:16" ht="18.600000000000001" customHeight="1" thickBot="1">
      <c r="A53" s="264" t="s">
        <v>104</v>
      </c>
      <c r="B53" s="264"/>
      <c r="C53" s="264"/>
      <c r="D53" s="264"/>
      <c r="E53" s="264"/>
      <c r="F53" s="264"/>
      <c r="G53" s="264"/>
      <c r="H53" s="268"/>
      <c r="I53" s="268"/>
      <c r="J53" s="285">
        <f>J46/292373626</f>
        <v>3.8228270288647719E-2</v>
      </c>
      <c r="K53" s="286"/>
      <c r="L53" s="287">
        <f>L46/230000000</f>
        <v>7.9894756521739135E-2</v>
      </c>
      <c r="M53" s="286"/>
      <c r="N53" s="285">
        <f>N46/292373626</f>
        <v>4.9110551442146835E-2</v>
      </c>
      <c r="O53" s="271"/>
      <c r="P53" s="287">
        <f>P46/230000000</f>
        <v>0.12298695217391305</v>
      </c>
    </row>
    <row r="54" spans="1:16" ht="21.75" customHeight="1" thickTop="1">
      <c r="A54" s="264"/>
      <c r="B54" s="264"/>
      <c r="C54" s="264"/>
      <c r="D54" s="264"/>
      <c r="E54" s="264"/>
      <c r="F54" s="264"/>
      <c r="G54" s="264"/>
      <c r="H54" s="268"/>
      <c r="I54" s="268"/>
      <c r="J54" s="270"/>
      <c r="K54" s="286"/>
      <c r="L54" s="270"/>
      <c r="M54" s="286"/>
      <c r="N54" s="270"/>
      <c r="O54" s="271"/>
      <c r="P54" s="270"/>
    </row>
    <row r="55" spans="1:16" ht="9" customHeight="1">
      <c r="A55" s="264"/>
      <c r="B55" s="264"/>
      <c r="C55" s="264"/>
      <c r="D55" s="264"/>
      <c r="E55" s="264"/>
      <c r="F55" s="264"/>
      <c r="G55" s="264"/>
      <c r="H55" s="268"/>
      <c r="I55" s="268"/>
      <c r="J55" s="270"/>
      <c r="K55" s="286"/>
      <c r="L55" s="270"/>
      <c r="M55" s="286"/>
      <c r="N55" s="270"/>
      <c r="O55" s="271"/>
      <c r="P55" s="270"/>
    </row>
    <row r="56" spans="1:16" ht="21.95" customHeight="1">
      <c r="A56" s="288" t="s">
        <v>105</v>
      </c>
      <c r="B56" s="288"/>
      <c r="C56" s="288"/>
      <c r="D56" s="288"/>
      <c r="E56" s="288"/>
      <c r="F56" s="288"/>
      <c r="G56" s="288"/>
      <c r="H56" s="289"/>
      <c r="I56" s="289"/>
      <c r="J56" s="290"/>
      <c r="K56" s="289"/>
      <c r="L56" s="290"/>
      <c r="M56" s="289"/>
      <c r="N56" s="290"/>
      <c r="O56" s="291"/>
      <c r="P56" s="290"/>
    </row>
  </sheetData>
  <mergeCells count="2">
    <mergeCell ref="J5:L5"/>
    <mergeCell ref="N5:P5"/>
  </mergeCells>
  <pageMargins left="0.8" right="0.5" top="0.5" bottom="0.6" header="0.49" footer="0.4"/>
  <pageSetup paperSize="9" scale="90" firstPageNumber="6" orientation="portrait" useFirstPageNumber="1" horizontalDpi="1200" verticalDpi="1200" r:id="rId1"/>
  <headerFooter>
    <oddFooter>&amp;R&amp;"Browallia New,Regular"&amp;13&amp;P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A1D63-7A58-4BB1-8953-97AED6EE81E2}">
  <dimension ref="A1:P56"/>
  <sheetViews>
    <sheetView zoomScaleNormal="100" workbookViewId="0">
      <selection activeCell="H6" sqref="H6"/>
    </sheetView>
  </sheetViews>
  <sheetFormatPr defaultRowHeight="21.75" customHeight="1"/>
  <cols>
    <col min="1" max="6" width="1.7109375" style="221" customWidth="1"/>
    <col min="7" max="7" width="29" style="221" customWidth="1"/>
    <col min="8" max="8" width="7.7109375" style="221" customWidth="1"/>
    <col min="9" max="9" width="0.85546875" style="221" customWidth="1"/>
    <col min="10" max="10" width="12.28515625" style="221" customWidth="1"/>
    <col min="11" max="11" width="0.85546875" style="221" customWidth="1"/>
    <col min="12" max="12" width="12.28515625" style="221" customWidth="1"/>
    <col min="13" max="13" width="0.85546875" style="221" customWidth="1"/>
    <col min="14" max="14" width="12.28515625" style="221" customWidth="1"/>
    <col min="15" max="15" width="0.85546875" style="221" customWidth="1"/>
    <col min="16" max="16" width="12.28515625" style="221" customWidth="1"/>
    <col min="17" max="16384" width="9.140625" style="221"/>
  </cols>
  <sheetData>
    <row r="1" spans="1:16" ht="21.75" customHeight="1">
      <c r="A1" s="52" t="s">
        <v>0</v>
      </c>
      <c r="B1" s="53"/>
      <c r="C1" s="53"/>
      <c r="D1" s="53"/>
      <c r="E1" s="53"/>
      <c r="F1" s="53"/>
      <c r="G1" s="53"/>
      <c r="H1" s="54"/>
      <c r="I1" s="54"/>
      <c r="J1" s="54"/>
      <c r="K1" s="54"/>
      <c r="L1" s="54"/>
      <c r="M1" s="54"/>
      <c r="N1" s="55"/>
      <c r="O1" s="56"/>
      <c r="P1" s="55"/>
    </row>
    <row r="2" spans="1:16" ht="21.75" customHeight="1">
      <c r="A2" s="53" t="s">
        <v>75</v>
      </c>
      <c r="B2" s="53"/>
      <c r="C2" s="53"/>
      <c r="D2" s="53"/>
      <c r="E2" s="53"/>
      <c r="F2" s="53"/>
      <c r="G2" s="53"/>
      <c r="H2" s="54"/>
      <c r="I2" s="54"/>
      <c r="J2" s="54"/>
      <c r="K2" s="54"/>
      <c r="L2" s="54"/>
      <c r="M2" s="54"/>
      <c r="N2" s="55"/>
      <c r="O2" s="56"/>
      <c r="P2" s="55"/>
    </row>
    <row r="3" spans="1:16" ht="21.75" customHeight="1">
      <c r="A3" s="57" t="s">
        <v>106</v>
      </c>
      <c r="B3" s="58"/>
      <c r="C3" s="58"/>
      <c r="D3" s="58"/>
      <c r="E3" s="58"/>
      <c r="F3" s="58"/>
      <c r="G3" s="58"/>
      <c r="H3" s="59"/>
      <c r="I3" s="59"/>
      <c r="J3" s="59"/>
      <c r="K3" s="59"/>
      <c r="L3" s="59"/>
      <c r="M3" s="59"/>
      <c r="N3" s="60"/>
      <c r="O3" s="61"/>
      <c r="P3" s="60"/>
    </row>
    <row r="4" spans="1:16" ht="21.75" customHeight="1">
      <c r="A4" s="62"/>
      <c r="B4" s="53"/>
      <c r="C4" s="53"/>
      <c r="D4" s="53"/>
      <c r="E4" s="53"/>
      <c r="F4" s="53"/>
      <c r="G4" s="53"/>
      <c r="H4" s="54"/>
      <c r="I4" s="54"/>
      <c r="J4" s="54"/>
      <c r="K4" s="54"/>
      <c r="L4" s="54"/>
      <c r="M4" s="54"/>
      <c r="N4" s="55"/>
      <c r="O4" s="56"/>
      <c r="P4" s="55"/>
    </row>
    <row r="5" spans="1:16" ht="18.600000000000001" customHeight="1">
      <c r="A5" s="63"/>
      <c r="B5" s="63"/>
      <c r="C5" s="63"/>
      <c r="D5" s="63"/>
      <c r="E5" s="63"/>
      <c r="F5" s="63"/>
      <c r="G5" s="63"/>
      <c r="H5" s="64"/>
      <c r="I5" s="64"/>
      <c r="J5" s="295" t="s">
        <v>77</v>
      </c>
      <c r="K5" s="295"/>
      <c r="L5" s="295"/>
      <c r="M5" s="65"/>
      <c r="N5" s="295" t="s">
        <v>78</v>
      </c>
      <c r="O5" s="295"/>
      <c r="P5" s="295"/>
    </row>
    <row r="6" spans="1:16" ht="18.600000000000001" customHeight="1">
      <c r="A6" s="63"/>
      <c r="B6" s="63"/>
      <c r="C6" s="63"/>
      <c r="D6" s="63"/>
      <c r="E6" s="63"/>
      <c r="F6" s="63"/>
      <c r="G6" s="63"/>
      <c r="H6" s="64"/>
      <c r="I6" s="64"/>
      <c r="J6" s="66" t="s">
        <v>5</v>
      </c>
      <c r="K6" s="65"/>
      <c r="L6" s="66" t="s">
        <v>5</v>
      </c>
      <c r="M6" s="65"/>
      <c r="N6" s="66" t="s">
        <v>5</v>
      </c>
      <c r="O6" s="65"/>
      <c r="P6" s="66" t="s">
        <v>5</v>
      </c>
    </row>
    <row r="7" spans="1:16" ht="18.600000000000001" customHeight="1">
      <c r="A7" s="53"/>
      <c r="B7" s="53"/>
      <c r="C7" s="53"/>
      <c r="D7" s="53"/>
      <c r="E7" s="53"/>
      <c r="F7" s="53"/>
      <c r="G7" s="53"/>
      <c r="H7" s="67"/>
      <c r="I7" s="54"/>
      <c r="J7" s="66" t="s">
        <v>7</v>
      </c>
      <c r="K7" s="64"/>
      <c r="L7" s="66" t="s">
        <v>8</v>
      </c>
      <c r="M7" s="65"/>
      <c r="N7" s="66" t="s">
        <v>7</v>
      </c>
      <c r="O7" s="64"/>
      <c r="P7" s="66" t="s">
        <v>8</v>
      </c>
    </row>
    <row r="8" spans="1:16" ht="18.600000000000001" customHeight="1">
      <c r="A8" s="53"/>
      <c r="B8" s="53"/>
      <c r="C8" s="53"/>
      <c r="D8" s="53"/>
      <c r="E8" s="53"/>
      <c r="F8" s="53"/>
      <c r="G8" s="53"/>
      <c r="H8" s="59" t="s">
        <v>9</v>
      </c>
      <c r="I8" s="54"/>
      <c r="J8" s="60" t="s">
        <v>10</v>
      </c>
      <c r="K8" s="54"/>
      <c r="L8" s="60" t="s">
        <v>10</v>
      </c>
      <c r="M8" s="55"/>
      <c r="N8" s="60" t="s">
        <v>10</v>
      </c>
      <c r="O8" s="55"/>
      <c r="P8" s="60" t="s">
        <v>10</v>
      </c>
    </row>
    <row r="9" spans="1:16" ht="18.600000000000001" customHeight="1">
      <c r="A9" s="53" t="s">
        <v>79</v>
      </c>
      <c r="B9" s="53"/>
      <c r="C9" s="53"/>
      <c r="D9" s="53"/>
      <c r="E9" s="53"/>
      <c r="F9" s="53"/>
      <c r="G9" s="53"/>
      <c r="H9" s="54"/>
      <c r="I9" s="54"/>
      <c r="J9" s="68"/>
      <c r="K9" s="54"/>
      <c r="L9" s="54"/>
      <c r="M9" s="54"/>
      <c r="N9" s="69"/>
      <c r="O9" s="70"/>
      <c r="P9" s="55"/>
    </row>
    <row r="10" spans="1:16" ht="5.0999999999999996" customHeight="1">
      <c r="A10" s="67"/>
      <c r="B10" s="67"/>
      <c r="C10" s="67"/>
      <c r="D10" s="67"/>
      <c r="E10" s="67"/>
      <c r="F10" s="67"/>
      <c r="G10" s="67"/>
      <c r="H10" s="71"/>
      <c r="I10" s="71"/>
      <c r="J10" s="72"/>
      <c r="K10" s="71"/>
      <c r="L10" s="73"/>
      <c r="M10" s="71"/>
      <c r="N10" s="72"/>
      <c r="O10" s="74"/>
      <c r="P10" s="73"/>
    </row>
    <row r="11" spans="1:16" ht="18.600000000000001" customHeight="1">
      <c r="A11" s="67" t="s">
        <v>80</v>
      </c>
      <c r="B11" s="67"/>
      <c r="C11" s="67"/>
      <c r="D11" s="67"/>
      <c r="E11" s="67"/>
      <c r="F11" s="67"/>
      <c r="G11" s="67"/>
      <c r="H11" s="71"/>
      <c r="I11" s="71"/>
      <c r="J11" s="75">
        <v>223670526</v>
      </c>
      <c r="K11" s="71"/>
      <c r="L11" s="76">
        <v>120472312</v>
      </c>
      <c r="M11" s="71"/>
      <c r="N11" s="75">
        <v>223655971</v>
      </c>
      <c r="O11" s="71"/>
      <c r="P11" s="76">
        <v>120472312</v>
      </c>
    </row>
    <row r="12" spans="1:16" ht="18.600000000000001" customHeight="1">
      <c r="A12" s="67" t="s">
        <v>81</v>
      </c>
      <c r="B12" s="67"/>
      <c r="C12" s="67"/>
      <c r="D12" s="67"/>
      <c r="E12" s="67"/>
      <c r="F12" s="67"/>
      <c r="G12" s="67"/>
      <c r="H12" s="71"/>
      <c r="I12" s="71"/>
      <c r="J12" s="75">
        <v>168177208</v>
      </c>
      <c r="K12" s="71"/>
      <c r="L12" s="76">
        <v>131895469</v>
      </c>
      <c r="M12" s="71"/>
      <c r="N12" s="75">
        <v>166453711</v>
      </c>
      <c r="O12" s="71"/>
      <c r="P12" s="76">
        <v>128779784</v>
      </c>
    </row>
    <row r="13" spans="1:16" ht="18.600000000000001" customHeight="1">
      <c r="A13" s="67" t="s">
        <v>82</v>
      </c>
      <c r="B13" s="67"/>
      <c r="C13" s="67"/>
      <c r="D13" s="67"/>
      <c r="E13" s="67"/>
      <c r="F13" s="67"/>
      <c r="G13" s="67"/>
      <c r="H13" s="71"/>
      <c r="I13" s="71"/>
      <c r="J13" s="77">
        <v>59233554</v>
      </c>
      <c r="K13" s="71"/>
      <c r="L13" s="78">
        <v>230595726</v>
      </c>
      <c r="M13" s="71"/>
      <c r="N13" s="77">
        <v>59233554</v>
      </c>
      <c r="O13" s="71"/>
      <c r="P13" s="78">
        <v>226459755</v>
      </c>
    </row>
    <row r="14" spans="1:16" ht="5.0999999999999996" customHeight="1">
      <c r="A14" s="67"/>
      <c r="B14" s="67"/>
      <c r="C14" s="67"/>
      <c r="D14" s="67"/>
      <c r="E14" s="67"/>
      <c r="F14" s="67"/>
      <c r="G14" s="67"/>
      <c r="H14" s="71"/>
      <c r="I14" s="71"/>
      <c r="J14" s="72"/>
      <c r="K14" s="71"/>
      <c r="L14" s="73"/>
      <c r="M14" s="71"/>
      <c r="N14" s="72"/>
      <c r="O14" s="74"/>
      <c r="P14" s="73"/>
    </row>
    <row r="15" spans="1:16" ht="18.600000000000001" customHeight="1">
      <c r="A15" s="53" t="s">
        <v>83</v>
      </c>
      <c r="B15" s="53"/>
      <c r="C15" s="53"/>
      <c r="D15" s="53"/>
      <c r="E15" s="53"/>
      <c r="F15" s="53"/>
      <c r="G15" s="53"/>
      <c r="H15" s="54"/>
      <c r="I15" s="54"/>
      <c r="J15" s="79">
        <f>SUM(J11:J13)</f>
        <v>451081288</v>
      </c>
      <c r="K15" s="54"/>
      <c r="L15" s="80">
        <f>SUM(L11:L13)</f>
        <v>482963507</v>
      </c>
      <c r="M15" s="54"/>
      <c r="N15" s="79">
        <f>SUM(N11:N13)</f>
        <v>449343236</v>
      </c>
      <c r="O15" s="81"/>
      <c r="P15" s="80">
        <f>SUM(P11:P13)</f>
        <v>475711851</v>
      </c>
    </row>
    <row r="16" spans="1:16" ht="12" customHeight="1">
      <c r="A16" s="67"/>
      <c r="B16" s="67"/>
      <c r="C16" s="67"/>
      <c r="D16" s="67"/>
      <c r="E16" s="67"/>
      <c r="F16" s="67"/>
      <c r="G16" s="67"/>
      <c r="H16" s="71"/>
      <c r="I16" s="71"/>
      <c r="J16" s="72"/>
      <c r="K16" s="71"/>
      <c r="L16" s="73"/>
      <c r="M16" s="71"/>
      <c r="N16" s="72"/>
      <c r="O16" s="74"/>
      <c r="P16" s="73"/>
    </row>
    <row r="17" spans="1:16" ht="18.600000000000001" customHeight="1">
      <c r="A17" s="53" t="s">
        <v>84</v>
      </c>
      <c r="B17" s="53"/>
      <c r="C17" s="53"/>
      <c r="D17" s="53"/>
      <c r="E17" s="53"/>
      <c r="F17" s="53"/>
      <c r="G17" s="53"/>
      <c r="H17" s="54"/>
      <c r="I17" s="54"/>
      <c r="J17" s="82"/>
      <c r="K17" s="54"/>
      <c r="L17" s="83"/>
      <c r="M17" s="54"/>
      <c r="N17" s="82"/>
      <c r="O17" s="81"/>
      <c r="P17" s="83"/>
    </row>
    <row r="18" spans="1:16" ht="5.0999999999999996" customHeight="1">
      <c r="A18" s="67"/>
      <c r="B18" s="67"/>
      <c r="C18" s="67"/>
      <c r="D18" s="67"/>
      <c r="E18" s="67"/>
      <c r="F18" s="67"/>
      <c r="G18" s="67"/>
      <c r="H18" s="71"/>
      <c r="I18" s="71"/>
      <c r="J18" s="72"/>
      <c r="K18" s="71"/>
      <c r="L18" s="73"/>
      <c r="M18" s="71"/>
      <c r="N18" s="72"/>
      <c r="O18" s="74"/>
      <c r="P18" s="73"/>
    </row>
    <row r="19" spans="1:16" ht="18.600000000000001" customHeight="1">
      <c r="A19" s="67" t="s">
        <v>85</v>
      </c>
      <c r="B19" s="67"/>
      <c r="C19" s="67"/>
      <c r="D19" s="67"/>
      <c r="E19" s="67"/>
      <c r="F19" s="67"/>
      <c r="G19" s="67"/>
      <c r="H19" s="71"/>
      <c r="I19" s="71"/>
      <c r="J19" s="75">
        <v>-208938918</v>
      </c>
      <c r="K19" s="71"/>
      <c r="L19" s="76">
        <v>-111677769</v>
      </c>
      <c r="M19" s="71"/>
      <c r="N19" s="75">
        <v>-208938918</v>
      </c>
      <c r="O19" s="71"/>
      <c r="P19" s="76">
        <v>-111677769</v>
      </c>
    </row>
    <row r="20" spans="1:16" ht="18.600000000000001" customHeight="1">
      <c r="A20" s="67" t="s">
        <v>86</v>
      </c>
      <c r="B20" s="67"/>
      <c r="C20" s="67"/>
      <c r="D20" s="67"/>
      <c r="E20" s="67"/>
      <c r="F20" s="67"/>
      <c r="G20" s="67"/>
      <c r="H20" s="71"/>
      <c r="I20" s="71"/>
      <c r="J20" s="75">
        <v>-117414489</v>
      </c>
      <c r="K20" s="71"/>
      <c r="L20" s="76">
        <v>-87866780</v>
      </c>
      <c r="M20" s="71"/>
      <c r="N20" s="75">
        <v>-117584553</v>
      </c>
      <c r="O20" s="71"/>
      <c r="P20" s="76">
        <v>-88283934</v>
      </c>
    </row>
    <row r="21" spans="1:16" ht="18.600000000000001" customHeight="1">
      <c r="A21" s="67" t="s">
        <v>87</v>
      </c>
      <c r="B21" s="67"/>
      <c r="C21" s="67"/>
      <c r="D21" s="67"/>
      <c r="E21" s="67"/>
      <c r="F21" s="67"/>
      <c r="G21" s="67"/>
      <c r="H21" s="71"/>
      <c r="I21" s="71"/>
      <c r="J21" s="77">
        <v>-54279649</v>
      </c>
      <c r="K21" s="71"/>
      <c r="L21" s="78">
        <v>-193074177</v>
      </c>
      <c r="M21" s="71"/>
      <c r="N21" s="77">
        <v>-53572940</v>
      </c>
      <c r="O21" s="71"/>
      <c r="P21" s="78">
        <v>-187400412</v>
      </c>
    </row>
    <row r="22" spans="1:16" ht="5.0999999999999996" customHeight="1">
      <c r="A22" s="67"/>
      <c r="B22" s="67"/>
      <c r="C22" s="67"/>
      <c r="D22" s="67"/>
      <c r="E22" s="67"/>
      <c r="F22" s="67"/>
      <c r="G22" s="67"/>
      <c r="H22" s="71"/>
      <c r="I22" s="71"/>
      <c r="J22" s="72"/>
      <c r="K22" s="71"/>
      <c r="L22" s="73"/>
      <c r="M22" s="71"/>
      <c r="N22" s="72"/>
      <c r="O22" s="74"/>
      <c r="P22" s="73"/>
    </row>
    <row r="23" spans="1:16" ht="18.600000000000001" customHeight="1">
      <c r="A23" s="53" t="s">
        <v>88</v>
      </c>
      <c r="B23" s="53"/>
      <c r="C23" s="53"/>
      <c r="D23" s="53"/>
      <c r="E23" s="53"/>
      <c r="F23" s="53"/>
      <c r="G23" s="53"/>
      <c r="H23" s="54"/>
      <c r="I23" s="54"/>
      <c r="J23" s="79">
        <f>SUM(J19:J21)</f>
        <v>-380633056</v>
      </c>
      <c r="K23" s="54"/>
      <c r="L23" s="80">
        <f>SUM(L19:L21)</f>
        <v>-392618726</v>
      </c>
      <c r="M23" s="54"/>
      <c r="N23" s="79">
        <f>SUM(N19:N21)</f>
        <v>-380096411</v>
      </c>
      <c r="O23" s="81"/>
      <c r="P23" s="80">
        <f>SUM(P19:P21)</f>
        <v>-387362115</v>
      </c>
    </row>
    <row r="24" spans="1:16" ht="12" customHeight="1">
      <c r="A24" s="67"/>
      <c r="B24" s="67"/>
      <c r="C24" s="67"/>
      <c r="D24" s="67"/>
      <c r="E24" s="67"/>
      <c r="F24" s="67"/>
      <c r="G24" s="67"/>
      <c r="H24" s="71"/>
      <c r="I24" s="71"/>
      <c r="J24" s="72"/>
      <c r="K24" s="71"/>
      <c r="L24" s="73"/>
      <c r="M24" s="71"/>
      <c r="N24" s="72"/>
      <c r="O24" s="74"/>
      <c r="P24" s="73"/>
    </row>
    <row r="25" spans="1:16" ht="18.600000000000001" customHeight="1">
      <c r="A25" s="53" t="s">
        <v>89</v>
      </c>
      <c r="B25" s="53"/>
      <c r="C25" s="53"/>
      <c r="D25" s="53"/>
      <c r="E25" s="53"/>
      <c r="F25" s="53"/>
      <c r="G25" s="53"/>
      <c r="H25" s="54"/>
      <c r="I25" s="54"/>
      <c r="J25" s="82">
        <f>SUM(J15,J23)</f>
        <v>70448232</v>
      </c>
      <c r="K25" s="54"/>
      <c r="L25" s="83">
        <f>SUM(L15,L23)</f>
        <v>90344781</v>
      </c>
      <c r="M25" s="54"/>
      <c r="N25" s="82">
        <f>SUM(N15,N23)</f>
        <v>69246825</v>
      </c>
      <c r="O25" s="81"/>
      <c r="P25" s="83">
        <f>SUM(P15,P23)</f>
        <v>88349736</v>
      </c>
    </row>
    <row r="26" spans="1:16" ht="18.600000000000001" customHeight="1">
      <c r="A26" s="67" t="s">
        <v>90</v>
      </c>
      <c r="B26" s="53"/>
      <c r="C26" s="67"/>
      <c r="D26" s="67"/>
      <c r="E26" s="67"/>
      <c r="F26" s="67"/>
      <c r="G26" s="67"/>
      <c r="H26" s="71"/>
      <c r="I26" s="71"/>
      <c r="J26" s="82">
        <v>1700646</v>
      </c>
      <c r="K26" s="71"/>
      <c r="L26" s="83">
        <v>950539</v>
      </c>
      <c r="M26" s="71"/>
      <c r="N26" s="82">
        <v>6506468</v>
      </c>
      <c r="O26" s="71"/>
      <c r="P26" s="84">
        <v>5099955</v>
      </c>
    </row>
    <row r="27" spans="1:16" ht="18.600000000000001" customHeight="1">
      <c r="A27" s="85" t="s">
        <v>91</v>
      </c>
      <c r="B27" s="67"/>
      <c r="C27" s="67"/>
      <c r="D27" s="67"/>
      <c r="E27" s="67"/>
      <c r="F27" s="67"/>
      <c r="G27" s="67"/>
      <c r="H27" s="71"/>
      <c r="I27" s="71"/>
      <c r="J27" s="82">
        <v>-7938111</v>
      </c>
      <c r="K27" s="71"/>
      <c r="L27" s="83">
        <v>-7114644</v>
      </c>
      <c r="M27" s="71"/>
      <c r="N27" s="82">
        <v>-7923484</v>
      </c>
      <c r="O27" s="71"/>
      <c r="P27" s="84">
        <v>-6749872</v>
      </c>
    </row>
    <row r="28" spans="1:16" ht="18.600000000000001" customHeight="1">
      <c r="A28" s="85" t="s">
        <v>92</v>
      </c>
      <c r="B28" s="67"/>
      <c r="C28" s="67"/>
      <c r="D28" s="67"/>
      <c r="E28" s="67"/>
      <c r="F28" s="67"/>
      <c r="G28" s="67"/>
      <c r="H28" s="86"/>
      <c r="I28" s="71"/>
      <c r="J28" s="82">
        <v>-36226680</v>
      </c>
      <c r="K28" s="71"/>
      <c r="L28" s="83">
        <v>-44281384</v>
      </c>
      <c r="M28" s="71"/>
      <c r="N28" s="82">
        <v>-39182682</v>
      </c>
      <c r="O28" s="71"/>
      <c r="P28" s="84">
        <v>-31838189</v>
      </c>
    </row>
    <row r="29" spans="1:16" ht="18.600000000000001" customHeight="1">
      <c r="A29" s="67" t="s">
        <v>93</v>
      </c>
      <c r="B29" s="53"/>
      <c r="C29" s="53"/>
      <c r="D29" s="67"/>
      <c r="E29" s="67"/>
      <c r="F29" s="67"/>
      <c r="G29" s="67"/>
      <c r="H29" s="71"/>
      <c r="I29" s="71"/>
      <c r="J29" s="79">
        <v>-5513240</v>
      </c>
      <c r="K29" s="71"/>
      <c r="L29" s="80">
        <v>-8918624</v>
      </c>
      <c r="M29" s="71"/>
      <c r="N29" s="79">
        <v>-5348278</v>
      </c>
      <c r="O29" s="71"/>
      <c r="P29" s="87">
        <v>-8088859</v>
      </c>
    </row>
    <row r="30" spans="1:16" ht="5.0999999999999996" customHeight="1">
      <c r="A30" s="67"/>
      <c r="B30" s="67"/>
      <c r="C30" s="67"/>
      <c r="D30" s="67"/>
      <c r="E30" s="67"/>
      <c r="F30" s="67"/>
      <c r="G30" s="67"/>
      <c r="H30" s="71"/>
      <c r="I30" s="71"/>
      <c r="J30" s="88"/>
      <c r="K30" s="71"/>
      <c r="L30" s="84"/>
      <c r="M30" s="86"/>
      <c r="N30" s="88"/>
      <c r="O30" s="76"/>
      <c r="P30" s="84"/>
    </row>
    <row r="31" spans="1:16" ht="18.600000000000001" customHeight="1">
      <c r="A31" s="53" t="s">
        <v>94</v>
      </c>
      <c r="B31" s="67"/>
      <c r="C31" s="67"/>
      <c r="D31" s="67"/>
      <c r="E31" s="67"/>
      <c r="F31" s="67"/>
      <c r="G31" s="67"/>
      <c r="H31" s="71"/>
      <c r="I31" s="71"/>
      <c r="J31" s="82">
        <f>SUM(J25:J29)</f>
        <v>22470847</v>
      </c>
      <c r="K31" s="71"/>
      <c r="L31" s="83">
        <f>SUM(L25:L29)</f>
        <v>30980668</v>
      </c>
      <c r="M31" s="71"/>
      <c r="N31" s="82">
        <f>SUM(N25:N29)</f>
        <v>23298849</v>
      </c>
      <c r="O31" s="81"/>
      <c r="P31" s="83">
        <f>SUM(P25:P29)</f>
        <v>46772771</v>
      </c>
    </row>
    <row r="32" spans="1:16" ht="18.600000000000001" customHeight="1">
      <c r="A32" s="67" t="s">
        <v>95</v>
      </c>
      <c r="B32" s="67"/>
      <c r="C32" s="67"/>
      <c r="D32" s="67"/>
      <c r="E32" s="67"/>
      <c r="F32" s="67"/>
      <c r="G32" s="85"/>
      <c r="H32" s="71">
        <v>19</v>
      </c>
      <c r="I32" s="71"/>
      <c r="J32" s="79">
        <v>-2247959</v>
      </c>
      <c r="K32" s="71"/>
      <c r="L32" s="80">
        <v>-8060033</v>
      </c>
      <c r="M32" s="71"/>
      <c r="N32" s="79">
        <v>-2229940</v>
      </c>
      <c r="O32" s="71"/>
      <c r="P32" s="80">
        <v>-7885108</v>
      </c>
    </row>
    <row r="33" spans="1:16" ht="5.0999999999999996" customHeight="1">
      <c r="A33" s="67"/>
      <c r="B33" s="53"/>
      <c r="C33" s="67"/>
      <c r="D33" s="67"/>
      <c r="E33" s="67"/>
      <c r="F33" s="67"/>
      <c r="G33" s="67"/>
      <c r="H33" s="71"/>
      <c r="I33" s="71"/>
      <c r="J33" s="82"/>
      <c r="K33" s="71"/>
      <c r="L33" s="83"/>
      <c r="M33" s="71"/>
      <c r="N33" s="82"/>
      <c r="O33" s="81"/>
      <c r="P33" s="83"/>
    </row>
    <row r="34" spans="1:16" ht="18.600000000000001" customHeight="1">
      <c r="A34" s="53" t="s">
        <v>96</v>
      </c>
      <c r="B34" s="53"/>
      <c r="C34" s="67"/>
      <c r="D34" s="67"/>
      <c r="E34" s="67"/>
      <c r="F34" s="67"/>
      <c r="G34" s="67"/>
      <c r="H34" s="71"/>
      <c r="I34" s="71"/>
      <c r="J34" s="82">
        <f>SUM(J31:J32)</f>
        <v>20222888</v>
      </c>
      <c r="K34" s="71"/>
      <c r="L34" s="83">
        <f>SUM(L31:L32)</f>
        <v>22920635</v>
      </c>
      <c r="M34" s="71"/>
      <c r="N34" s="82">
        <f>SUM(N31:N32)</f>
        <v>21068909</v>
      </c>
      <c r="O34" s="81"/>
      <c r="P34" s="83">
        <f>SUM(P31:P32)</f>
        <v>38887663</v>
      </c>
    </row>
    <row r="35" spans="1:16" ht="18.600000000000001" customHeight="1">
      <c r="A35" s="67" t="s">
        <v>97</v>
      </c>
      <c r="B35" s="53"/>
      <c r="C35" s="67"/>
      <c r="D35" s="67"/>
      <c r="E35" s="67"/>
      <c r="F35" s="67"/>
      <c r="G35" s="67"/>
      <c r="H35" s="71"/>
      <c r="I35" s="71"/>
      <c r="J35" s="79">
        <v>0</v>
      </c>
      <c r="K35" s="71"/>
      <c r="L35" s="80">
        <v>0</v>
      </c>
      <c r="M35" s="71"/>
      <c r="N35" s="79">
        <v>0</v>
      </c>
      <c r="O35" s="81"/>
      <c r="P35" s="80">
        <v>0</v>
      </c>
    </row>
    <row r="36" spans="1:16" ht="5.0999999999999996" customHeight="1">
      <c r="A36" s="67"/>
      <c r="B36" s="67"/>
      <c r="C36" s="67"/>
      <c r="D36" s="67"/>
      <c r="E36" s="67"/>
      <c r="F36" s="67"/>
      <c r="G36" s="67"/>
      <c r="H36" s="71"/>
      <c r="I36" s="71"/>
      <c r="J36" s="72"/>
      <c r="K36" s="71"/>
      <c r="L36" s="73"/>
      <c r="M36" s="71"/>
      <c r="N36" s="72"/>
      <c r="O36" s="74"/>
      <c r="P36" s="73"/>
    </row>
    <row r="37" spans="1:16" ht="18.600000000000001" customHeight="1" thickBot="1">
      <c r="A37" s="53" t="s">
        <v>98</v>
      </c>
      <c r="B37" s="67"/>
      <c r="C37" s="67"/>
      <c r="D37" s="67"/>
      <c r="E37" s="67"/>
      <c r="F37" s="67"/>
      <c r="G37" s="67"/>
      <c r="H37" s="71"/>
      <c r="I37" s="71"/>
      <c r="J37" s="89">
        <f>SUM(J34:J35)</f>
        <v>20222888</v>
      </c>
      <c r="K37" s="71"/>
      <c r="L37" s="90">
        <f>SUM(L34:L35)</f>
        <v>22920635</v>
      </c>
      <c r="M37" s="71"/>
      <c r="N37" s="89">
        <f>SUM(N34:N35)</f>
        <v>21068909</v>
      </c>
      <c r="O37" s="91"/>
      <c r="P37" s="90">
        <f>SUM(P34:P35)</f>
        <v>38887663</v>
      </c>
    </row>
    <row r="38" spans="1:16" ht="12" customHeight="1" thickTop="1">
      <c r="A38" s="85"/>
      <c r="B38" s="67"/>
      <c r="C38" s="67"/>
      <c r="D38" s="67"/>
      <c r="E38" s="67"/>
      <c r="F38" s="67"/>
      <c r="G38" s="67"/>
      <c r="H38" s="71"/>
      <c r="I38" s="71"/>
      <c r="J38" s="82"/>
      <c r="K38" s="71"/>
      <c r="L38" s="83"/>
      <c r="M38" s="71"/>
      <c r="N38" s="82"/>
      <c r="O38" s="81"/>
      <c r="P38" s="83"/>
    </row>
    <row r="39" spans="1:16" ht="18.600000000000001" customHeight="1">
      <c r="A39" s="92" t="s">
        <v>99</v>
      </c>
      <c r="B39" s="67"/>
      <c r="C39" s="67"/>
      <c r="D39" s="67"/>
      <c r="E39" s="67"/>
      <c r="F39" s="67"/>
      <c r="G39" s="67"/>
      <c r="H39" s="71"/>
      <c r="I39" s="71"/>
      <c r="J39" s="82"/>
      <c r="K39" s="71"/>
      <c r="L39" s="83"/>
      <c r="M39" s="71"/>
      <c r="N39" s="82"/>
      <c r="O39" s="81"/>
      <c r="P39" s="83"/>
    </row>
    <row r="40" spans="1:16" ht="18.600000000000001" customHeight="1">
      <c r="A40" s="85" t="s">
        <v>100</v>
      </c>
      <c r="B40" s="67"/>
      <c r="C40" s="67"/>
      <c r="D40" s="67"/>
      <c r="E40" s="67"/>
      <c r="F40" s="67"/>
      <c r="G40" s="67"/>
      <c r="H40" s="71"/>
      <c r="I40" s="71"/>
      <c r="J40" s="88">
        <v>20220287</v>
      </c>
      <c r="K40" s="71"/>
      <c r="L40" s="83">
        <v>22918728</v>
      </c>
      <c r="M40" s="71"/>
      <c r="N40" s="82">
        <v>21068909</v>
      </c>
      <c r="O40" s="71"/>
      <c r="P40" s="83">
        <v>38887663</v>
      </c>
    </row>
    <row r="41" spans="1:16" ht="18.600000000000001" customHeight="1">
      <c r="A41" s="85" t="s">
        <v>101</v>
      </c>
      <c r="B41" s="67"/>
      <c r="C41" s="67"/>
      <c r="D41" s="67"/>
      <c r="E41" s="67"/>
      <c r="F41" s="67"/>
      <c r="G41" s="67"/>
      <c r="H41" s="71"/>
      <c r="I41" s="71"/>
      <c r="J41" s="93">
        <v>2601</v>
      </c>
      <c r="K41" s="71"/>
      <c r="L41" s="80">
        <v>1907</v>
      </c>
      <c r="M41" s="71"/>
      <c r="N41" s="79">
        <v>0</v>
      </c>
      <c r="O41" s="71"/>
      <c r="P41" s="80">
        <v>0</v>
      </c>
    </row>
    <row r="42" spans="1:16" ht="5.0999999999999996" customHeight="1">
      <c r="A42" s="67"/>
      <c r="B42" s="67"/>
      <c r="C42" s="67"/>
      <c r="D42" s="67"/>
      <c r="E42" s="67"/>
      <c r="F42" s="67"/>
      <c r="G42" s="67"/>
      <c r="H42" s="71"/>
      <c r="I42" s="71"/>
      <c r="J42" s="72"/>
      <c r="K42" s="71"/>
      <c r="L42" s="73"/>
      <c r="M42" s="71"/>
      <c r="N42" s="72"/>
      <c r="O42" s="71"/>
      <c r="P42" s="73"/>
    </row>
    <row r="43" spans="1:16" ht="18.600000000000001" customHeight="1" thickBot="1">
      <c r="A43" s="85"/>
      <c r="B43" s="67"/>
      <c r="C43" s="67"/>
      <c r="D43" s="67"/>
      <c r="E43" s="67"/>
      <c r="F43" s="67"/>
      <c r="G43" s="67"/>
      <c r="H43" s="71"/>
      <c r="I43" s="71"/>
      <c r="J43" s="89">
        <f>SUM(J40:J41)</f>
        <v>20222888</v>
      </c>
      <c r="K43" s="71"/>
      <c r="L43" s="90">
        <f>SUM(L40:L41)</f>
        <v>22920635</v>
      </c>
      <c r="M43" s="71"/>
      <c r="N43" s="89">
        <f>SUM(N40:N41)</f>
        <v>21068909</v>
      </c>
      <c r="O43" s="71"/>
      <c r="P43" s="90">
        <f>SUM(P40:P41)</f>
        <v>38887663</v>
      </c>
    </row>
    <row r="44" spans="1:16" ht="12" customHeight="1" thickTop="1">
      <c r="A44" s="85"/>
      <c r="B44" s="67"/>
      <c r="C44" s="67"/>
      <c r="D44" s="67"/>
      <c r="E44" s="67"/>
      <c r="F44" s="67"/>
      <c r="G44" s="67"/>
      <c r="H44" s="71"/>
      <c r="I44" s="71"/>
      <c r="J44" s="82"/>
      <c r="K44" s="71"/>
      <c r="L44" s="83"/>
      <c r="M44" s="71"/>
      <c r="N44" s="82"/>
      <c r="O44" s="81"/>
      <c r="P44" s="83"/>
    </row>
    <row r="45" spans="1:16" ht="18.600000000000001" customHeight="1">
      <c r="A45" s="53" t="s">
        <v>102</v>
      </c>
      <c r="B45" s="67"/>
      <c r="C45" s="67"/>
      <c r="D45" s="67"/>
      <c r="E45" s="67"/>
      <c r="F45" s="67"/>
      <c r="G45" s="67"/>
      <c r="H45" s="71"/>
      <c r="I45" s="71"/>
      <c r="J45" s="72"/>
      <c r="K45" s="71"/>
      <c r="L45" s="73"/>
      <c r="M45" s="71"/>
      <c r="N45" s="72"/>
      <c r="O45" s="74"/>
      <c r="P45" s="73"/>
    </row>
    <row r="46" spans="1:16" ht="18.600000000000001" customHeight="1">
      <c r="A46" s="67" t="s">
        <v>100</v>
      </c>
      <c r="B46" s="67"/>
      <c r="C46" s="67"/>
      <c r="D46" s="67"/>
      <c r="E46" s="67"/>
      <c r="F46" s="67"/>
      <c r="G46" s="67"/>
      <c r="H46" s="71"/>
      <c r="I46" s="71"/>
      <c r="J46" s="88">
        <v>20220287</v>
      </c>
      <c r="K46" s="84"/>
      <c r="L46" s="84">
        <v>22918728</v>
      </c>
      <c r="M46" s="84"/>
      <c r="N46" s="88">
        <v>21068909</v>
      </c>
      <c r="O46" s="84"/>
      <c r="P46" s="84">
        <v>38887663</v>
      </c>
    </row>
    <row r="47" spans="1:16" ht="18.600000000000001" customHeight="1">
      <c r="A47" s="67" t="s">
        <v>101</v>
      </c>
      <c r="B47" s="67"/>
      <c r="C47" s="67"/>
      <c r="D47" s="67"/>
      <c r="E47" s="67"/>
      <c r="F47" s="67"/>
      <c r="G47" s="67"/>
      <c r="H47" s="71"/>
      <c r="I47" s="71"/>
      <c r="J47" s="93">
        <v>2601</v>
      </c>
      <c r="K47" s="71"/>
      <c r="L47" s="87">
        <v>1907</v>
      </c>
      <c r="M47" s="71"/>
      <c r="N47" s="93">
        <v>0</v>
      </c>
      <c r="O47" s="86"/>
      <c r="P47" s="78">
        <v>0</v>
      </c>
    </row>
    <row r="48" spans="1:16" ht="5.0999999999999996" customHeight="1">
      <c r="A48" s="67"/>
      <c r="B48" s="67"/>
      <c r="C48" s="67"/>
      <c r="D48" s="67"/>
      <c r="E48" s="67"/>
      <c r="F48" s="67"/>
      <c r="G48" s="67"/>
      <c r="H48" s="71"/>
      <c r="I48" s="71"/>
      <c r="J48" s="72"/>
      <c r="K48" s="71"/>
      <c r="L48" s="73"/>
      <c r="M48" s="71"/>
      <c r="N48" s="72"/>
      <c r="O48" s="74"/>
      <c r="P48" s="73"/>
    </row>
    <row r="49" spans="1:16" ht="18.600000000000001" customHeight="1" thickBot="1">
      <c r="A49" s="85"/>
      <c r="B49" s="67"/>
      <c r="C49" s="67"/>
      <c r="D49" s="67"/>
      <c r="E49" s="67"/>
      <c r="F49" s="67"/>
      <c r="G49" s="67"/>
      <c r="H49" s="71"/>
      <c r="I49" s="71"/>
      <c r="J49" s="89">
        <f>SUM(J46:J47)</f>
        <v>20222888</v>
      </c>
      <c r="K49" s="71"/>
      <c r="L49" s="90">
        <f>SUM(L46:L47)</f>
        <v>22920635</v>
      </c>
      <c r="M49" s="71"/>
      <c r="N49" s="89">
        <f>SUM(N46:N47)</f>
        <v>21068909</v>
      </c>
      <c r="O49" s="81"/>
      <c r="P49" s="90">
        <f>SUM(P46:P47)</f>
        <v>38887663</v>
      </c>
    </row>
    <row r="50" spans="1:16" ht="12" customHeight="1" thickTop="1">
      <c r="A50" s="67"/>
      <c r="B50" s="67"/>
      <c r="C50" s="67"/>
      <c r="D50" s="67"/>
      <c r="E50" s="67"/>
      <c r="F50" s="67"/>
      <c r="G50" s="67"/>
      <c r="H50" s="71"/>
      <c r="I50" s="71"/>
      <c r="J50" s="88"/>
      <c r="K50" s="71"/>
      <c r="L50" s="84"/>
      <c r="M50" s="86"/>
      <c r="N50" s="88"/>
      <c r="O50" s="76"/>
      <c r="P50" s="84"/>
    </row>
    <row r="51" spans="1:16" ht="18.600000000000001" customHeight="1">
      <c r="A51" s="53" t="s">
        <v>103</v>
      </c>
      <c r="B51" s="67"/>
      <c r="C51" s="67"/>
      <c r="D51" s="67"/>
      <c r="E51" s="67"/>
      <c r="F51" s="67"/>
      <c r="G51" s="67"/>
      <c r="H51" s="71"/>
      <c r="I51" s="71"/>
      <c r="J51" s="72"/>
      <c r="K51" s="71"/>
      <c r="L51" s="73"/>
      <c r="M51" s="71"/>
      <c r="N51" s="72"/>
      <c r="O51" s="74"/>
      <c r="P51" s="73"/>
    </row>
    <row r="52" spans="1:16" ht="5.0999999999999996" customHeight="1">
      <c r="A52" s="67"/>
      <c r="B52" s="67"/>
      <c r="C52" s="67"/>
      <c r="D52" s="67"/>
      <c r="E52" s="67"/>
      <c r="F52" s="67"/>
      <c r="G52" s="67"/>
      <c r="H52" s="71"/>
      <c r="I52" s="71"/>
      <c r="J52" s="72"/>
      <c r="K52" s="71"/>
      <c r="L52" s="73"/>
      <c r="M52" s="71"/>
      <c r="N52" s="72"/>
      <c r="O52" s="74"/>
      <c r="P52" s="73"/>
    </row>
    <row r="53" spans="1:16" ht="18.600000000000001" customHeight="1" thickBot="1">
      <c r="A53" s="67" t="s">
        <v>104</v>
      </c>
      <c r="B53" s="67"/>
      <c r="C53" s="67"/>
      <c r="D53" s="67"/>
      <c r="E53" s="67"/>
      <c r="F53" s="67"/>
      <c r="G53" s="67"/>
      <c r="H53" s="71"/>
      <c r="I53" s="71"/>
      <c r="J53" s="94">
        <f>J46/261359116</f>
        <v>7.7365914414862041E-2</v>
      </c>
      <c r="K53" s="95"/>
      <c r="L53" s="96">
        <f>L46/224010989</f>
        <v>0.10231073083651267</v>
      </c>
      <c r="M53" s="95"/>
      <c r="N53" s="94">
        <f>N46/261359116</f>
        <v>8.0612872137201447E-2</v>
      </c>
      <c r="O53" s="74"/>
      <c r="P53" s="96">
        <f>P46/224010989</f>
        <v>0.17359712205904326</v>
      </c>
    </row>
    <row r="54" spans="1:16" ht="18.600000000000001" customHeight="1" thickTop="1">
      <c r="A54" s="67"/>
      <c r="B54" s="67"/>
      <c r="C54" s="67"/>
      <c r="D54" s="67"/>
      <c r="E54" s="67"/>
      <c r="F54" s="67"/>
      <c r="G54" s="67"/>
      <c r="H54" s="71"/>
      <c r="I54" s="71"/>
      <c r="J54" s="73"/>
      <c r="K54" s="95"/>
      <c r="L54" s="73"/>
      <c r="M54" s="95"/>
      <c r="N54" s="73"/>
      <c r="O54" s="74"/>
      <c r="P54" s="73"/>
    </row>
    <row r="55" spans="1:16" ht="11.25" customHeight="1">
      <c r="A55" s="67"/>
      <c r="B55" s="67"/>
      <c r="C55" s="67"/>
      <c r="D55" s="67"/>
      <c r="E55" s="67"/>
      <c r="F55" s="67"/>
      <c r="G55" s="67"/>
      <c r="H55" s="71"/>
      <c r="I55" s="71"/>
      <c r="J55" s="73"/>
      <c r="K55" s="95"/>
      <c r="L55" s="73"/>
      <c r="M55" s="95"/>
      <c r="N55" s="73"/>
      <c r="O55" s="74"/>
      <c r="P55" s="73"/>
    </row>
    <row r="56" spans="1:16" ht="21.95" customHeight="1">
      <c r="A56" s="97" t="s">
        <v>105</v>
      </c>
      <c r="B56" s="98"/>
      <c r="C56" s="98"/>
      <c r="D56" s="98"/>
      <c r="E56" s="98"/>
      <c r="F56" s="98"/>
      <c r="G56" s="98"/>
      <c r="H56" s="99"/>
      <c r="I56" s="99"/>
      <c r="J56" s="100"/>
      <c r="K56" s="99"/>
      <c r="L56" s="100"/>
      <c r="M56" s="99"/>
      <c r="N56" s="100"/>
      <c r="O56" s="101"/>
      <c r="P56" s="100"/>
    </row>
  </sheetData>
  <mergeCells count="2">
    <mergeCell ref="J5:L5"/>
    <mergeCell ref="N5:P5"/>
  </mergeCells>
  <pageMargins left="0.8" right="0.5" top="0.5" bottom="0.6" header="0.49" footer="0.4"/>
  <pageSetup paperSize="9" scale="90" firstPageNumber="7" orientation="portrait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816D-1E7C-4E10-B5A7-F4821B3E115D}">
  <dimension ref="A1:V37"/>
  <sheetViews>
    <sheetView zoomScaleNormal="100" workbookViewId="0">
      <selection activeCell="C43" sqref="C43"/>
    </sheetView>
  </sheetViews>
  <sheetFormatPr defaultColWidth="9.140625" defaultRowHeight="21.75" customHeight="1"/>
  <cols>
    <col min="1" max="2" width="1.7109375" style="221" customWidth="1"/>
    <col min="3" max="3" width="32.42578125" style="221" customWidth="1"/>
    <col min="4" max="4" width="7.7109375" style="221" customWidth="1"/>
    <col min="5" max="5" width="1" style="221" customWidth="1"/>
    <col min="6" max="6" width="11.28515625" style="221" customWidth="1"/>
    <col min="7" max="7" width="1" style="221" customWidth="1"/>
    <col min="8" max="8" width="10.7109375" style="221" customWidth="1"/>
    <col min="9" max="9" width="1" style="221" customWidth="1"/>
    <col min="10" max="10" width="13.140625" style="221" customWidth="1"/>
    <col min="11" max="11" width="1" style="221" customWidth="1"/>
    <col min="12" max="12" width="10.7109375" style="221" customWidth="1"/>
    <col min="13" max="13" width="1" style="221" customWidth="1"/>
    <col min="14" max="14" width="11.28515625" style="221" customWidth="1"/>
    <col min="15" max="15" width="1" style="221" customWidth="1"/>
    <col min="16" max="16" width="15" style="221" customWidth="1"/>
    <col min="17" max="17" width="1" style="221" customWidth="1"/>
    <col min="18" max="18" width="11.7109375" style="221" customWidth="1"/>
    <col min="19" max="19" width="1" style="221" customWidth="1"/>
    <col min="20" max="20" width="12.7109375" style="221" customWidth="1"/>
    <col min="21" max="21" width="1" style="221" customWidth="1"/>
    <col min="22" max="22" width="12.140625" style="221" customWidth="1"/>
    <col min="23" max="16384" width="9.140625" style="221"/>
  </cols>
  <sheetData>
    <row r="1" spans="1:22" ht="21.75" customHeight="1">
      <c r="A1" s="52" t="s">
        <v>0</v>
      </c>
      <c r="B1" s="102"/>
      <c r="C1" s="102"/>
      <c r="D1" s="102"/>
      <c r="E1" s="102"/>
      <c r="F1" s="103"/>
      <c r="G1" s="103"/>
      <c r="H1" s="103"/>
      <c r="I1" s="103"/>
      <c r="J1" s="103"/>
      <c r="K1" s="103"/>
      <c r="L1" s="104"/>
      <c r="M1" s="105"/>
      <c r="N1" s="104"/>
      <c r="O1" s="105"/>
      <c r="P1" s="105"/>
      <c r="Q1" s="105"/>
      <c r="R1" s="104"/>
      <c r="S1" s="102"/>
      <c r="T1" s="102"/>
      <c r="U1" s="102"/>
      <c r="V1" s="102"/>
    </row>
    <row r="2" spans="1:22" ht="21.75" customHeight="1">
      <c r="A2" s="102" t="s">
        <v>107</v>
      </c>
      <c r="B2" s="102"/>
      <c r="C2" s="102"/>
      <c r="D2" s="102"/>
      <c r="E2" s="102"/>
      <c r="F2" s="103"/>
      <c r="G2" s="103"/>
      <c r="H2" s="103"/>
      <c r="I2" s="103"/>
      <c r="J2" s="103"/>
      <c r="K2" s="103"/>
      <c r="L2" s="104"/>
      <c r="M2" s="105"/>
      <c r="N2" s="104"/>
      <c r="O2" s="105"/>
      <c r="P2" s="105"/>
      <c r="Q2" s="105"/>
      <c r="R2" s="104"/>
      <c r="S2" s="102"/>
      <c r="T2" s="102"/>
      <c r="U2" s="102"/>
      <c r="V2" s="102"/>
    </row>
    <row r="3" spans="1:22" ht="21.75" customHeight="1">
      <c r="A3" s="57" t="str">
        <f>+'[1]T 7 (6M)'!A3</f>
        <v>สำหรับงวดหกเดือนสิ้นสุดวันที่ 30 มิถุนายน พ.ศ. 2564</v>
      </c>
      <c r="B3" s="106"/>
      <c r="C3" s="106"/>
      <c r="D3" s="106"/>
      <c r="E3" s="106"/>
      <c r="F3" s="107"/>
      <c r="G3" s="107"/>
      <c r="H3" s="107"/>
      <c r="I3" s="107"/>
      <c r="J3" s="107"/>
      <c r="K3" s="107"/>
      <c r="L3" s="108"/>
      <c r="M3" s="109"/>
      <c r="N3" s="109"/>
      <c r="O3" s="109"/>
      <c r="P3" s="109"/>
      <c r="Q3" s="109"/>
      <c r="R3" s="109"/>
      <c r="S3" s="109"/>
      <c r="T3" s="108"/>
      <c r="U3" s="109"/>
      <c r="V3" s="108"/>
    </row>
    <row r="4" spans="1:22" ht="21.75" customHeight="1">
      <c r="A4" s="62"/>
      <c r="B4" s="102"/>
      <c r="C4" s="102"/>
      <c r="D4" s="102"/>
      <c r="E4" s="102"/>
      <c r="F4" s="103"/>
      <c r="G4" s="103"/>
      <c r="H4" s="103"/>
      <c r="I4" s="103"/>
      <c r="J4" s="103"/>
      <c r="K4" s="103"/>
      <c r="L4" s="104"/>
      <c r="M4" s="105"/>
      <c r="N4" s="105"/>
      <c r="O4" s="105"/>
      <c r="P4" s="105"/>
      <c r="Q4" s="105"/>
      <c r="R4" s="105"/>
      <c r="S4" s="105"/>
      <c r="T4" s="104"/>
      <c r="U4" s="105"/>
      <c r="V4" s="104"/>
    </row>
    <row r="5" spans="1:22" ht="18.600000000000001" customHeight="1">
      <c r="A5" s="222"/>
      <c r="B5" s="222"/>
      <c r="C5" s="222"/>
      <c r="D5" s="222"/>
      <c r="E5" s="222"/>
      <c r="F5" s="296" t="s">
        <v>3</v>
      </c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6"/>
      <c r="T5" s="296"/>
      <c r="U5" s="296"/>
      <c r="V5" s="296"/>
    </row>
    <row r="6" spans="1:22" ht="18.600000000000001" customHeight="1">
      <c r="A6" s="222"/>
      <c r="B6" s="222"/>
      <c r="C6" s="222"/>
      <c r="D6" s="222"/>
      <c r="E6" s="222"/>
      <c r="F6" s="296" t="s">
        <v>108</v>
      </c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23"/>
      <c r="T6" s="224"/>
      <c r="U6" s="224"/>
      <c r="V6" s="224"/>
    </row>
    <row r="7" spans="1:22" ht="18.600000000000001" customHeight="1">
      <c r="A7" s="225"/>
      <c r="B7" s="225"/>
      <c r="C7" s="225"/>
      <c r="D7" s="225"/>
      <c r="E7" s="225"/>
      <c r="F7" s="226"/>
      <c r="G7" s="226"/>
      <c r="H7" s="227"/>
      <c r="I7" s="226"/>
      <c r="J7" s="227"/>
      <c r="K7" s="228"/>
      <c r="L7" s="227"/>
      <c r="M7" s="227"/>
      <c r="N7" s="227"/>
      <c r="O7" s="229"/>
      <c r="P7" s="228" t="s">
        <v>109</v>
      </c>
      <c r="Q7" s="229"/>
      <c r="R7" s="228"/>
      <c r="S7" s="230"/>
      <c r="T7" s="226"/>
      <c r="U7" s="230"/>
      <c r="V7" s="226"/>
    </row>
    <row r="8" spans="1:22" ht="18.600000000000001" customHeight="1">
      <c r="A8" s="225"/>
      <c r="B8" s="225"/>
      <c r="C8" s="225"/>
      <c r="D8" s="225"/>
      <c r="E8" s="225"/>
      <c r="F8" s="226"/>
      <c r="G8" s="226"/>
      <c r="H8" s="228"/>
      <c r="I8" s="226"/>
      <c r="J8" s="228" t="s">
        <v>110</v>
      </c>
      <c r="K8" s="228"/>
      <c r="L8" s="296" t="s">
        <v>67</v>
      </c>
      <c r="M8" s="296"/>
      <c r="N8" s="296"/>
      <c r="O8" s="229"/>
      <c r="P8" s="231" t="s">
        <v>111</v>
      </c>
      <c r="Q8" s="229"/>
      <c r="R8" s="228"/>
      <c r="S8" s="230"/>
      <c r="T8" s="226"/>
      <c r="U8" s="230"/>
      <c r="V8" s="226"/>
    </row>
    <row r="9" spans="1:22" ht="18.600000000000001" customHeight="1">
      <c r="A9" s="222"/>
      <c r="B9" s="222"/>
      <c r="C9" s="222"/>
      <c r="D9" s="222"/>
      <c r="E9" s="222"/>
      <c r="F9" s="228"/>
      <c r="G9" s="228"/>
      <c r="H9" s="228"/>
      <c r="I9" s="228"/>
      <c r="J9" s="228" t="s">
        <v>112</v>
      </c>
      <c r="K9" s="228"/>
      <c r="L9" s="232" t="s">
        <v>113</v>
      </c>
      <c r="M9" s="233"/>
      <c r="N9" s="228"/>
      <c r="O9" s="233"/>
      <c r="P9" s="233" t="s">
        <v>114</v>
      </c>
      <c r="Q9" s="233"/>
      <c r="R9" s="228" t="s">
        <v>115</v>
      </c>
      <c r="S9" s="234"/>
      <c r="T9" s="228"/>
      <c r="U9" s="233"/>
      <c r="V9" s="227"/>
    </row>
    <row r="10" spans="1:22" ht="18.600000000000001" customHeight="1">
      <c r="A10" s="222"/>
      <c r="B10" s="222"/>
      <c r="C10" s="222"/>
      <c r="D10" s="222"/>
      <c r="E10" s="222"/>
      <c r="F10" s="228" t="s">
        <v>116</v>
      </c>
      <c r="G10" s="228"/>
      <c r="H10" s="228" t="s">
        <v>117</v>
      </c>
      <c r="I10" s="228"/>
      <c r="J10" s="228" t="s">
        <v>118</v>
      </c>
      <c r="K10" s="235"/>
      <c r="L10" s="236" t="s">
        <v>119</v>
      </c>
      <c r="M10" s="233"/>
      <c r="N10" s="228"/>
      <c r="O10" s="233"/>
      <c r="P10" s="233" t="s">
        <v>120</v>
      </c>
      <c r="Q10" s="233"/>
      <c r="R10" s="228" t="s">
        <v>121</v>
      </c>
      <c r="S10" s="234"/>
      <c r="T10" s="228" t="s">
        <v>122</v>
      </c>
      <c r="U10" s="233"/>
      <c r="V10" s="228" t="s">
        <v>123</v>
      </c>
    </row>
    <row r="11" spans="1:22" ht="18.600000000000001" customHeight="1">
      <c r="A11" s="222"/>
      <c r="B11" s="222"/>
      <c r="C11" s="222"/>
      <c r="D11" s="222"/>
      <c r="E11" s="222"/>
      <c r="F11" s="228" t="s">
        <v>124</v>
      </c>
      <c r="G11" s="228"/>
      <c r="H11" s="228" t="s">
        <v>125</v>
      </c>
      <c r="I11" s="228"/>
      <c r="J11" s="228" t="s">
        <v>126</v>
      </c>
      <c r="K11" s="228"/>
      <c r="L11" s="228" t="s">
        <v>127</v>
      </c>
      <c r="M11" s="233"/>
      <c r="N11" s="228" t="s">
        <v>69</v>
      </c>
      <c r="O11" s="233"/>
      <c r="P11" s="233" t="s">
        <v>128</v>
      </c>
      <c r="Q11" s="233"/>
      <c r="R11" s="228" t="s">
        <v>129</v>
      </c>
      <c r="S11" s="233"/>
      <c r="T11" s="228" t="s">
        <v>130</v>
      </c>
      <c r="U11" s="233"/>
      <c r="V11" s="228" t="s">
        <v>56</v>
      </c>
    </row>
    <row r="12" spans="1:22" ht="18.600000000000001" customHeight="1">
      <c r="A12" s="225"/>
      <c r="B12" s="225"/>
      <c r="C12" s="225"/>
      <c r="D12" s="251" t="s">
        <v>9</v>
      </c>
      <c r="E12" s="225"/>
      <c r="F12" s="231" t="s">
        <v>10</v>
      </c>
      <c r="G12" s="228"/>
      <c r="H12" s="231" t="s">
        <v>10</v>
      </c>
      <c r="I12" s="228"/>
      <c r="J12" s="231" t="s">
        <v>10</v>
      </c>
      <c r="K12" s="228"/>
      <c r="L12" s="231" t="s">
        <v>10</v>
      </c>
      <c r="M12" s="233"/>
      <c r="N12" s="231" t="s">
        <v>10</v>
      </c>
      <c r="O12" s="233"/>
      <c r="P12" s="237" t="s">
        <v>10</v>
      </c>
      <c r="Q12" s="233"/>
      <c r="R12" s="231" t="s">
        <v>10</v>
      </c>
      <c r="S12" s="233"/>
      <c r="T12" s="231" t="s">
        <v>10</v>
      </c>
      <c r="U12" s="233"/>
      <c r="V12" s="231" t="s">
        <v>10</v>
      </c>
    </row>
    <row r="13" spans="1:22" ht="6" customHeight="1">
      <c r="A13" s="225"/>
      <c r="B13" s="225"/>
      <c r="C13" s="225"/>
      <c r="D13" s="238"/>
      <c r="E13" s="225"/>
      <c r="F13" s="228"/>
      <c r="G13" s="228"/>
      <c r="H13" s="228"/>
      <c r="I13" s="228"/>
      <c r="J13" s="228"/>
      <c r="K13" s="228"/>
      <c r="L13" s="228"/>
      <c r="M13" s="233"/>
      <c r="N13" s="228"/>
      <c r="O13" s="233"/>
      <c r="P13" s="233"/>
      <c r="Q13" s="233"/>
      <c r="R13" s="228"/>
      <c r="S13" s="233"/>
      <c r="T13" s="228"/>
      <c r="U13" s="233"/>
      <c r="V13" s="228"/>
    </row>
    <row r="14" spans="1:22" ht="18.600000000000001" customHeight="1">
      <c r="A14" s="222" t="s">
        <v>131</v>
      </c>
      <c r="B14" s="225"/>
      <c r="C14" s="225"/>
      <c r="D14" s="225"/>
      <c r="E14" s="225"/>
      <c r="F14" s="226">
        <v>100000000</v>
      </c>
      <c r="G14" s="226"/>
      <c r="H14" s="226">
        <v>0</v>
      </c>
      <c r="I14" s="226"/>
      <c r="J14" s="226">
        <v>1175732</v>
      </c>
      <c r="K14" s="226"/>
      <c r="L14" s="226">
        <v>4600000</v>
      </c>
      <c r="M14" s="226"/>
      <c r="N14" s="226">
        <v>4425965</v>
      </c>
      <c r="O14" s="226"/>
      <c r="P14" s="226">
        <v>-1502</v>
      </c>
      <c r="Q14" s="226"/>
      <c r="R14" s="226">
        <f>SUM(P14,N14,L14,J14,F14)</f>
        <v>110200195</v>
      </c>
      <c r="S14" s="226"/>
      <c r="T14" s="226">
        <v>4583</v>
      </c>
      <c r="U14" s="226"/>
      <c r="V14" s="76">
        <f>SUM(R14,T14)</f>
        <v>110204778</v>
      </c>
    </row>
    <row r="15" spans="1:22" ht="6" customHeight="1">
      <c r="A15" s="225"/>
      <c r="B15" s="225"/>
      <c r="C15" s="225"/>
      <c r="D15" s="225"/>
      <c r="E15" s="225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76"/>
    </row>
    <row r="16" spans="1:22" ht="18.600000000000001" customHeight="1">
      <c r="A16" s="63" t="s">
        <v>132</v>
      </c>
      <c r="B16" s="117"/>
      <c r="C16" s="117"/>
      <c r="D16" s="127"/>
      <c r="E16" s="225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  <c r="S16" s="226"/>
      <c r="T16" s="226"/>
      <c r="U16" s="226"/>
      <c r="V16" s="76"/>
    </row>
    <row r="17" spans="1:22" ht="18.600000000000001" customHeight="1">
      <c r="A17" s="117" t="s">
        <v>133</v>
      </c>
      <c r="B17" s="117"/>
      <c r="C17" s="117"/>
      <c r="D17" s="127">
        <v>16</v>
      </c>
      <c r="E17" s="225"/>
      <c r="F17" s="226">
        <v>15000000</v>
      </c>
      <c r="G17" s="226"/>
      <c r="H17" s="226">
        <v>0</v>
      </c>
      <c r="I17" s="226"/>
      <c r="J17" s="226">
        <v>0</v>
      </c>
      <c r="K17" s="226"/>
      <c r="L17" s="226">
        <v>0</v>
      </c>
      <c r="M17" s="226"/>
      <c r="N17" s="226">
        <v>0</v>
      </c>
      <c r="O17" s="226">
        <v>0</v>
      </c>
      <c r="P17" s="226">
        <v>0</v>
      </c>
      <c r="Q17" s="226"/>
      <c r="R17" s="226">
        <f t="shared" ref="R17:R20" si="0">SUM(P17,N17,L17,J17,F17)</f>
        <v>15000000</v>
      </c>
      <c r="S17" s="226"/>
      <c r="T17" s="226" t="s">
        <v>134</v>
      </c>
      <c r="U17" s="226"/>
      <c r="V17" s="76">
        <f t="shared" ref="V17:V20" si="1">SUM(R17,T17)</f>
        <v>15000000</v>
      </c>
    </row>
    <row r="18" spans="1:22" ht="18.600000000000001" customHeight="1">
      <c r="A18" s="117" t="s">
        <v>135</v>
      </c>
      <c r="B18" s="117"/>
      <c r="C18" s="117"/>
      <c r="D18" s="127"/>
      <c r="E18" s="225"/>
      <c r="F18" s="226">
        <v>0</v>
      </c>
      <c r="G18" s="226"/>
      <c r="H18" s="226">
        <v>0</v>
      </c>
      <c r="I18" s="226"/>
      <c r="J18" s="226">
        <v>0</v>
      </c>
      <c r="K18" s="226"/>
      <c r="L18" s="226">
        <v>1960000</v>
      </c>
      <c r="M18" s="226"/>
      <c r="N18" s="226">
        <v>-1960000</v>
      </c>
      <c r="O18" s="226">
        <v>0</v>
      </c>
      <c r="P18" s="226">
        <v>0</v>
      </c>
      <c r="Q18" s="226"/>
      <c r="R18" s="226">
        <f t="shared" si="0"/>
        <v>0</v>
      </c>
      <c r="S18" s="226"/>
      <c r="T18" s="226" t="s">
        <v>134</v>
      </c>
      <c r="U18" s="226"/>
      <c r="V18" s="76">
        <f t="shared" si="1"/>
        <v>0</v>
      </c>
    </row>
    <row r="19" spans="1:22" ht="18.600000000000001" customHeight="1">
      <c r="A19" s="117" t="s">
        <v>26</v>
      </c>
      <c r="B19" s="117"/>
      <c r="C19" s="117"/>
      <c r="D19" s="127"/>
      <c r="E19" s="225"/>
      <c r="F19" s="226">
        <v>0</v>
      </c>
      <c r="G19" s="226"/>
      <c r="H19" s="226">
        <v>0</v>
      </c>
      <c r="I19" s="226"/>
      <c r="J19" s="226">
        <v>0</v>
      </c>
      <c r="K19" s="226"/>
      <c r="L19" s="226">
        <v>0</v>
      </c>
      <c r="M19" s="226"/>
      <c r="N19" s="226">
        <v>0</v>
      </c>
      <c r="O19" s="226">
        <v>0</v>
      </c>
      <c r="P19" s="226">
        <v>0</v>
      </c>
      <c r="Q19" s="226"/>
      <c r="R19" s="226">
        <f t="shared" si="0"/>
        <v>0</v>
      </c>
      <c r="S19" s="226"/>
      <c r="T19" s="226">
        <v>150</v>
      </c>
      <c r="U19" s="226"/>
      <c r="V19" s="76">
        <f t="shared" si="1"/>
        <v>150</v>
      </c>
    </row>
    <row r="20" spans="1:22" ht="18.600000000000001" customHeight="1">
      <c r="A20" s="117" t="s">
        <v>98</v>
      </c>
      <c r="B20" s="117"/>
      <c r="C20" s="117"/>
      <c r="D20" s="127"/>
      <c r="E20" s="225"/>
      <c r="F20" s="239" t="s">
        <v>134</v>
      </c>
      <c r="G20" s="226"/>
      <c r="H20" s="239" t="s">
        <v>134</v>
      </c>
      <c r="I20" s="226"/>
      <c r="J20" s="239" t="s">
        <v>134</v>
      </c>
      <c r="K20" s="226"/>
      <c r="L20" s="239" t="s">
        <v>134</v>
      </c>
      <c r="M20" s="226"/>
      <c r="N20" s="239">
        <v>22918728</v>
      </c>
      <c r="O20" s="226">
        <v>0</v>
      </c>
      <c r="P20" s="239" t="s">
        <v>134</v>
      </c>
      <c r="Q20" s="226"/>
      <c r="R20" s="239">
        <f t="shared" si="0"/>
        <v>22918728</v>
      </c>
      <c r="S20" s="226"/>
      <c r="T20" s="239">
        <v>1907</v>
      </c>
      <c r="U20" s="226"/>
      <c r="V20" s="78">
        <f t="shared" si="1"/>
        <v>22920635</v>
      </c>
    </row>
    <row r="21" spans="1:22" ht="6" customHeight="1">
      <c r="A21" s="225"/>
      <c r="B21" s="225"/>
      <c r="C21" s="225"/>
      <c r="D21" s="225"/>
      <c r="E21" s="225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76"/>
    </row>
    <row r="22" spans="1:22" ht="18.600000000000001" customHeight="1" thickBot="1">
      <c r="A22" s="63" t="s">
        <v>136</v>
      </c>
      <c r="B22" s="225"/>
      <c r="C22" s="225"/>
      <c r="D22" s="226"/>
      <c r="E22" s="226"/>
      <c r="F22" s="240">
        <f>SUM(F14:F20)</f>
        <v>115000000</v>
      </c>
      <c r="G22" s="226"/>
      <c r="H22" s="240">
        <f>SUM(H14:H20)</f>
        <v>0</v>
      </c>
      <c r="I22" s="226"/>
      <c r="J22" s="240">
        <f>SUM(J14:J20)</f>
        <v>1175732</v>
      </c>
      <c r="K22" s="226"/>
      <c r="L22" s="240">
        <f>SUM(L14:L20)</f>
        <v>6560000</v>
      </c>
      <c r="M22" s="226"/>
      <c r="N22" s="240">
        <f>SUM(N14:N20)</f>
        <v>25384693</v>
      </c>
      <c r="O22" s="226"/>
      <c r="P22" s="240">
        <f>SUM(P14:P20)</f>
        <v>-1502</v>
      </c>
      <c r="Q22" s="226"/>
      <c r="R22" s="240">
        <f>SUM(R14:R20)</f>
        <v>148118923</v>
      </c>
      <c r="S22" s="226"/>
      <c r="T22" s="240">
        <f>SUM(T14:T20)</f>
        <v>6640</v>
      </c>
      <c r="U22" s="226"/>
      <c r="V22" s="240">
        <f>SUM(V14:V20)</f>
        <v>148125563</v>
      </c>
    </row>
    <row r="23" spans="1:22" ht="18.600000000000001" customHeight="1" thickTop="1">
      <c r="A23" s="222"/>
      <c r="B23" s="225"/>
      <c r="C23" s="225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</row>
    <row r="24" spans="1:22" ht="18.600000000000001" customHeight="1">
      <c r="A24" s="102" t="s">
        <v>137</v>
      </c>
      <c r="B24" s="133"/>
      <c r="C24" s="225"/>
      <c r="D24" s="225"/>
      <c r="E24" s="225"/>
      <c r="F24" s="241">
        <v>115000000</v>
      </c>
      <c r="G24" s="226"/>
      <c r="H24" s="241">
        <v>0</v>
      </c>
      <c r="I24" s="226"/>
      <c r="J24" s="241">
        <v>1175732</v>
      </c>
      <c r="K24" s="226"/>
      <c r="L24" s="241">
        <v>7000000</v>
      </c>
      <c r="M24" s="226"/>
      <c r="N24" s="241">
        <v>27296404</v>
      </c>
      <c r="O24" s="226"/>
      <c r="P24" s="241">
        <v>-1502</v>
      </c>
      <c r="Q24" s="226"/>
      <c r="R24" s="241">
        <f>SUM(P24,N24,L24,J24,F24)</f>
        <v>150470634</v>
      </c>
      <c r="S24" s="226"/>
      <c r="T24" s="241">
        <v>9253</v>
      </c>
      <c r="U24" s="226"/>
      <c r="V24" s="75">
        <f>SUM(R24,T24)</f>
        <v>150479887</v>
      </c>
    </row>
    <row r="25" spans="1:22" ht="6" customHeight="1">
      <c r="A25" s="102"/>
      <c r="B25" s="225"/>
      <c r="C25" s="225"/>
      <c r="D25" s="225"/>
      <c r="E25" s="225"/>
      <c r="F25" s="241"/>
      <c r="G25" s="226"/>
      <c r="H25" s="241"/>
      <c r="I25" s="226"/>
      <c r="J25" s="241"/>
      <c r="K25" s="226"/>
      <c r="L25" s="241"/>
      <c r="M25" s="226"/>
      <c r="N25" s="241"/>
      <c r="O25" s="226"/>
      <c r="P25" s="241"/>
      <c r="Q25" s="226"/>
      <c r="R25" s="241"/>
      <c r="S25" s="226"/>
      <c r="T25" s="241"/>
      <c r="U25" s="226"/>
      <c r="V25" s="75"/>
    </row>
    <row r="26" spans="1:22" ht="18.600000000000001" customHeight="1">
      <c r="A26" s="63" t="s">
        <v>132</v>
      </c>
      <c r="B26" s="225"/>
      <c r="C26" s="225"/>
      <c r="D26" s="225"/>
      <c r="E26" s="225"/>
      <c r="F26" s="241"/>
      <c r="G26" s="226"/>
      <c r="H26" s="241"/>
      <c r="I26" s="226"/>
      <c r="J26" s="241"/>
      <c r="K26" s="226"/>
      <c r="L26" s="241"/>
      <c r="M26" s="226"/>
      <c r="N26" s="241"/>
      <c r="O26" s="226"/>
      <c r="P26" s="241"/>
      <c r="Q26" s="226"/>
      <c r="R26" s="241"/>
      <c r="S26" s="226"/>
      <c r="T26" s="241"/>
      <c r="U26" s="226"/>
      <c r="V26" s="75"/>
    </row>
    <row r="27" spans="1:22" ht="18.600000000000001" customHeight="1">
      <c r="A27" s="117" t="s">
        <v>133</v>
      </c>
      <c r="B27" s="225"/>
      <c r="C27" s="225"/>
      <c r="D27" s="242">
        <v>16</v>
      </c>
      <c r="E27" s="225"/>
      <c r="F27" s="241">
        <f>'[1]TH 3-5'!J113-'[1]TH 3-5'!L113</f>
        <v>43000000</v>
      </c>
      <c r="G27" s="226"/>
      <c r="H27" s="241">
        <f>'[1]TH 3-5'!J114</f>
        <v>228732200</v>
      </c>
      <c r="I27" s="226"/>
      <c r="J27" s="241">
        <v>0</v>
      </c>
      <c r="K27" s="226"/>
      <c r="L27" s="241">
        <v>0</v>
      </c>
      <c r="M27" s="226"/>
      <c r="N27" s="241">
        <v>0</v>
      </c>
      <c r="O27" s="226"/>
      <c r="P27" s="241">
        <v>0</v>
      </c>
      <c r="Q27" s="226"/>
      <c r="R27" s="241">
        <f>SUM(P27,N27,L27,J27,F27,H27)</f>
        <v>271732200</v>
      </c>
      <c r="S27" s="226"/>
      <c r="T27" s="241">
        <v>0</v>
      </c>
      <c r="U27" s="226"/>
      <c r="V27" s="75">
        <f>SUM(R27,T27)</f>
        <v>271732200</v>
      </c>
    </row>
    <row r="28" spans="1:22" ht="18.600000000000001" customHeight="1">
      <c r="A28" s="243" t="s">
        <v>138</v>
      </c>
      <c r="B28" s="243"/>
      <c r="C28" s="243"/>
      <c r="D28" s="244">
        <v>17</v>
      </c>
      <c r="E28" s="225"/>
      <c r="F28" s="241">
        <v>0</v>
      </c>
      <c r="G28" s="226"/>
      <c r="H28" s="241">
        <v>0</v>
      </c>
      <c r="I28" s="226"/>
      <c r="J28" s="241">
        <v>0</v>
      </c>
      <c r="K28" s="226"/>
      <c r="L28" s="241">
        <v>0</v>
      </c>
      <c r="M28" s="226"/>
      <c r="N28" s="241">
        <v>-31595500</v>
      </c>
      <c r="O28" s="226"/>
      <c r="P28" s="241">
        <v>0</v>
      </c>
      <c r="Q28" s="226"/>
      <c r="R28" s="241">
        <f>SUM(P28,N28,L28,J28,F28,H28)</f>
        <v>-31595500</v>
      </c>
      <c r="S28" s="226"/>
      <c r="T28" s="241">
        <v>0</v>
      </c>
      <c r="U28" s="226"/>
      <c r="V28" s="75">
        <f t="shared" ref="V28:V29" si="2">SUM(R28,T28)</f>
        <v>-31595500</v>
      </c>
    </row>
    <row r="29" spans="1:22" ht="18.600000000000001" customHeight="1">
      <c r="A29" s="225" t="s">
        <v>135</v>
      </c>
      <c r="B29" s="225"/>
      <c r="C29" s="225"/>
      <c r="D29" s="242">
        <v>18</v>
      </c>
      <c r="E29" s="225"/>
      <c r="F29" s="241">
        <v>0</v>
      </c>
      <c r="G29" s="226"/>
      <c r="H29" s="241">
        <v>0</v>
      </c>
      <c r="I29" s="226"/>
      <c r="J29" s="241">
        <v>0</v>
      </c>
      <c r="K29" s="226"/>
      <c r="L29" s="241">
        <f>'[1]TH 3-5'!J117-'[1]TH 3-5'!L117</f>
        <v>1060000</v>
      </c>
      <c r="M29" s="226"/>
      <c r="N29" s="241">
        <f>-L29</f>
        <v>-1060000</v>
      </c>
      <c r="O29" s="226"/>
      <c r="P29" s="241">
        <v>0</v>
      </c>
      <c r="Q29" s="226"/>
      <c r="R29" s="241">
        <f>SUM(P29,N29,L29,J29,F29,H29)</f>
        <v>0</v>
      </c>
      <c r="S29" s="226"/>
      <c r="T29" s="241">
        <v>0</v>
      </c>
      <c r="U29" s="226"/>
      <c r="V29" s="75">
        <f t="shared" si="2"/>
        <v>0</v>
      </c>
    </row>
    <row r="30" spans="1:22" ht="18.600000000000001" customHeight="1">
      <c r="A30" s="117" t="s">
        <v>98</v>
      </c>
      <c r="B30" s="117"/>
      <c r="C30" s="225"/>
      <c r="D30" s="225"/>
      <c r="E30" s="225"/>
      <c r="F30" s="245">
        <v>0</v>
      </c>
      <c r="G30" s="226"/>
      <c r="H30" s="245">
        <v>0</v>
      </c>
      <c r="I30" s="226"/>
      <c r="J30" s="245">
        <v>0</v>
      </c>
      <c r="K30" s="226"/>
      <c r="L30" s="245">
        <v>0</v>
      </c>
      <c r="M30" s="226"/>
      <c r="N30" s="245">
        <f>'[1]T 7 (6M)'!J46</f>
        <v>20220287</v>
      </c>
      <c r="O30" s="226"/>
      <c r="P30" s="245">
        <v>0</v>
      </c>
      <c r="Q30" s="226"/>
      <c r="R30" s="245">
        <f>SUM(P30,N30,L30,J30,F30,H30)</f>
        <v>20220287</v>
      </c>
      <c r="S30" s="226"/>
      <c r="T30" s="245">
        <f>'[1]T 7 (6M)'!J47</f>
        <v>2601</v>
      </c>
      <c r="U30" s="226"/>
      <c r="V30" s="77">
        <f>SUM(R30,T30)</f>
        <v>20222888</v>
      </c>
    </row>
    <row r="31" spans="1:22" ht="6" customHeight="1">
      <c r="A31" s="225"/>
      <c r="B31" s="225"/>
      <c r="C31" s="225"/>
      <c r="D31" s="225"/>
      <c r="E31" s="225"/>
      <c r="F31" s="241"/>
      <c r="G31" s="226"/>
      <c r="H31" s="241"/>
      <c r="I31" s="226"/>
      <c r="J31" s="241"/>
      <c r="K31" s="226"/>
      <c r="L31" s="241"/>
      <c r="M31" s="226"/>
      <c r="N31" s="241"/>
      <c r="O31" s="226"/>
      <c r="P31" s="241"/>
      <c r="Q31" s="226"/>
      <c r="R31" s="241"/>
      <c r="S31" s="226"/>
      <c r="T31" s="241"/>
      <c r="U31" s="226"/>
      <c r="V31" s="75"/>
    </row>
    <row r="32" spans="1:22" ht="18.600000000000001" customHeight="1" thickBot="1">
      <c r="A32" s="63" t="s">
        <v>139</v>
      </c>
      <c r="B32" s="225"/>
      <c r="C32" s="225"/>
      <c r="D32" s="226"/>
      <c r="E32" s="226"/>
      <c r="F32" s="246">
        <f>SUM(F24:F30)</f>
        <v>158000000</v>
      </c>
      <c r="G32" s="226"/>
      <c r="H32" s="246">
        <f>SUM(H24:H30)</f>
        <v>228732200</v>
      </c>
      <c r="I32" s="226"/>
      <c r="J32" s="246">
        <f>SUM(J24:J30)</f>
        <v>1175732</v>
      </c>
      <c r="K32" s="226"/>
      <c r="L32" s="246">
        <f>SUM(L24:L30)</f>
        <v>8060000</v>
      </c>
      <c r="M32" s="226"/>
      <c r="N32" s="246">
        <f>SUM(N24:N30)</f>
        <v>14861191</v>
      </c>
      <c r="O32" s="226"/>
      <c r="P32" s="246">
        <f>SUM(P24:P30)</f>
        <v>-1502</v>
      </c>
      <c r="Q32" s="226"/>
      <c r="R32" s="246">
        <f>SUM(R24:R30)</f>
        <v>410827621</v>
      </c>
      <c r="S32" s="226"/>
      <c r="T32" s="246">
        <f>SUM(T24:T30)</f>
        <v>11854</v>
      </c>
      <c r="U32" s="226"/>
      <c r="V32" s="246">
        <f>SUM(V24:V30)</f>
        <v>410839475</v>
      </c>
    </row>
    <row r="33" spans="1:22" ht="14.25" customHeight="1" thickTop="1">
      <c r="A33" s="63"/>
      <c r="B33" s="225"/>
      <c r="C33" s="225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</row>
    <row r="34" spans="1:22" ht="12.75" customHeight="1">
      <c r="A34" s="63"/>
      <c r="B34" s="225"/>
      <c r="C34" s="225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  <c r="S34" s="226"/>
      <c r="T34" s="226"/>
      <c r="U34" s="226"/>
      <c r="V34" s="226"/>
    </row>
    <row r="35" spans="1:22" ht="18.600000000000001" customHeight="1">
      <c r="A35" s="293" t="s">
        <v>140</v>
      </c>
      <c r="B35" s="293"/>
      <c r="C35" s="293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3"/>
      <c r="O35" s="293"/>
      <c r="P35" s="293"/>
      <c r="Q35" s="293"/>
      <c r="R35" s="293"/>
      <c r="S35" s="293"/>
      <c r="T35" s="293"/>
      <c r="U35" s="293"/>
      <c r="V35" s="293"/>
    </row>
    <row r="36" spans="1:22" ht="6.75" customHeight="1">
      <c r="A36" s="247"/>
      <c r="B36" s="247"/>
      <c r="C36" s="247"/>
      <c r="D36" s="247"/>
      <c r="E36" s="247"/>
      <c r="F36" s="247"/>
      <c r="G36" s="226"/>
      <c r="H36" s="247"/>
      <c r="I36" s="226"/>
      <c r="J36" s="247"/>
      <c r="K36" s="247"/>
      <c r="L36" s="247"/>
      <c r="M36" s="247"/>
      <c r="N36" s="247"/>
      <c r="O36" s="247"/>
      <c r="P36" s="247"/>
      <c r="Q36" s="247"/>
      <c r="R36" s="247"/>
      <c r="S36" s="247"/>
      <c r="T36" s="247"/>
      <c r="U36" s="247"/>
      <c r="V36" s="247"/>
    </row>
    <row r="37" spans="1:22" ht="21.75" customHeight="1">
      <c r="A37" s="297" t="s">
        <v>35</v>
      </c>
      <c r="B37" s="297"/>
      <c r="C37" s="297"/>
      <c r="D37" s="297"/>
      <c r="E37" s="297"/>
      <c r="F37" s="297"/>
      <c r="G37" s="297"/>
      <c r="H37" s="297"/>
      <c r="I37" s="297"/>
      <c r="J37" s="297"/>
      <c r="K37" s="297"/>
      <c r="L37" s="297"/>
      <c r="M37" s="297"/>
      <c r="N37" s="297"/>
      <c r="O37" s="297"/>
      <c r="P37" s="297"/>
      <c r="Q37" s="297"/>
      <c r="R37" s="297"/>
      <c r="S37" s="297"/>
      <c r="T37" s="297"/>
      <c r="U37" s="110"/>
      <c r="V37" s="111"/>
    </row>
  </sheetData>
  <mergeCells count="5">
    <mergeCell ref="F5:V5"/>
    <mergeCell ref="F6:R6"/>
    <mergeCell ref="L8:N8"/>
    <mergeCell ref="A37:T37"/>
    <mergeCell ref="A35:V35"/>
  </mergeCells>
  <pageMargins left="0.4" right="0.4" top="0.5" bottom="0.6" header="0.49" footer="0.4"/>
  <pageSetup paperSize="9" scale="87" firstPageNumber="8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8229-6317-43BB-8DDB-0C628384639C}">
  <dimension ref="A1:N32"/>
  <sheetViews>
    <sheetView topLeftCell="A7" zoomScaleNormal="100" workbookViewId="0">
      <selection activeCell="H23" sqref="H23"/>
    </sheetView>
  </sheetViews>
  <sheetFormatPr defaultRowHeight="21.75" customHeight="1"/>
  <cols>
    <col min="1" max="2" width="1.7109375" style="221" customWidth="1"/>
    <col min="3" max="3" width="39" style="221" customWidth="1"/>
    <col min="4" max="4" width="8.7109375" style="221" bestFit="1" customWidth="1"/>
    <col min="5" max="5" width="1" style="221" customWidth="1"/>
    <col min="6" max="6" width="13.7109375" style="221" customWidth="1"/>
    <col min="7" max="7" width="1" style="221" customWidth="1"/>
    <col min="8" max="8" width="13.7109375" style="221" customWidth="1"/>
    <col min="9" max="9" width="1" style="221" customWidth="1"/>
    <col min="10" max="10" width="13.7109375" style="221" customWidth="1"/>
    <col min="11" max="11" width="1" style="221" customWidth="1"/>
    <col min="12" max="12" width="13.7109375" style="221" customWidth="1"/>
    <col min="13" max="13" width="1" style="221" customWidth="1"/>
    <col min="14" max="14" width="13.7109375" style="221" customWidth="1"/>
    <col min="15" max="16384" width="9.140625" style="221"/>
  </cols>
  <sheetData>
    <row r="1" spans="1:14" ht="21.75" customHeight="1">
      <c r="A1" s="52" t="s">
        <v>0</v>
      </c>
      <c r="B1" s="53"/>
      <c r="C1" s="53"/>
      <c r="D1" s="112"/>
      <c r="E1" s="113"/>
      <c r="F1" s="112"/>
      <c r="G1" s="112"/>
      <c r="H1" s="112"/>
      <c r="I1" s="112"/>
      <c r="J1" s="55"/>
      <c r="K1" s="70"/>
      <c r="L1" s="55"/>
      <c r="M1" s="113"/>
      <c r="N1" s="55"/>
    </row>
    <row r="2" spans="1:14" ht="21.75" customHeight="1">
      <c r="A2" s="53" t="s">
        <v>141</v>
      </c>
      <c r="B2" s="53"/>
      <c r="C2" s="53"/>
      <c r="D2" s="112"/>
      <c r="E2" s="113"/>
      <c r="F2" s="112"/>
      <c r="G2" s="112"/>
      <c r="H2" s="112"/>
      <c r="I2" s="112"/>
      <c r="J2" s="55"/>
      <c r="K2" s="70"/>
      <c r="L2" s="55"/>
      <c r="M2" s="113"/>
      <c r="N2" s="55"/>
    </row>
    <row r="3" spans="1:14" ht="21.75" customHeight="1">
      <c r="A3" s="57" t="str">
        <f>+'[1]T 8 conso'!A3</f>
        <v>สำหรับงวดหกเดือนสิ้นสุดวันที่ 30 มิถุนายน พ.ศ. 2564</v>
      </c>
      <c r="B3" s="58"/>
      <c r="C3" s="58"/>
      <c r="D3" s="114"/>
      <c r="E3" s="115"/>
      <c r="F3" s="114"/>
      <c r="G3" s="114"/>
      <c r="H3" s="114"/>
      <c r="I3" s="114"/>
      <c r="J3" s="60"/>
      <c r="K3" s="116"/>
      <c r="L3" s="116"/>
      <c r="M3" s="115"/>
      <c r="N3" s="116"/>
    </row>
    <row r="4" spans="1:14" ht="21.75" customHeight="1">
      <c r="A4" s="62"/>
      <c r="B4" s="53"/>
      <c r="C4" s="53"/>
      <c r="D4" s="112"/>
      <c r="E4" s="113"/>
      <c r="F4" s="112"/>
      <c r="G4" s="112"/>
      <c r="H4" s="112"/>
      <c r="I4" s="112"/>
      <c r="J4" s="55"/>
      <c r="K4" s="70"/>
      <c r="L4" s="70"/>
      <c r="M4" s="113"/>
      <c r="N4" s="70"/>
    </row>
    <row r="5" spans="1:14" ht="18.600000000000001" customHeight="1">
      <c r="A5" s="63"/>
      <c r="B5" s="63"/>
      <c r="C5" s="63"/>
      <c r="D5" s="63"/>
      <c r="E5" s="63"/>
      <c r="F5" s="295" t="s">
        <v>78</v>
      </c>
      <c r="G5" s="295"/>
      <c r="H5" s="295"/>
      <c r="I5" s="295"/>
      <c r="J5" s="295"/>
      <c r="K5" s="295"/>
      <c r="L5" s="295"/>
      <c r="M5" s="295"/>
      <c r="N5" s="295"/>
    </row>
    <row r="6" spans="1:14" ht="18.600000000000001" customHeight="1">
      <c r="A6" s="117"/>
      <c r="B6" s="117"/>
      <c r="C6" s="117"/>
      <c r="D6" s="118"/>
      <c r="E6" s="119"/>
      <c r="F6" s="118"/>
      <c r="G6" s="118"/>
      <c r="H6" s="118"/>
      <c r="I6" s="118"/>
      <c r="J6" s="295" t="s">
        <v>67</v>
      </c>
      <c r="K6" s="295"/>
      <c r="L6" s="295"/>
      <c r="M6" s="119"/>
      <c r="N6" s="118"/>
    </row>
    <row r="7" spans="1:14" ht="18.600000000000001" customHeight="1">
      <c r="A7" s="63"/>
      <c r="B7" s="63"/>
      <c r="C7" s="63"/>
      <c r="D7" s="66"/>
      <c r="E7" s="120"/>
      <c r="F7" s="66"/>
      <c r="G7" s="66"/>
      <c r="H7" s="66"/>
      <c r="I7" s="66"/>
      <c r="J7" s="121" t="s">
        <v>142</v>
      </c>
      <c r="K7" s="122"/>
      <c r="L7" s="66"/>
      <c r="M7" s="120"/>
      <c r="N7" s="66"/>
    </row>
    <row r="8" spans="1:14" ht="18.600000000000001" customHeight="1">
      <c r="A8" s="63"/>
      <c r="B8" s="63"/>
      <c r="C8" s="63"/>
      <c r="D8" s="66"/>
      <c r="E8" s="120"/>
      <c r="F8" s="66" t="s">
        <v>116</v>
      </c>
      <c r="G8" s="66"/>
      <c r="H8" s="228" t="s">
        <v>117</v>
      </c>
      <c r="I8" s="66"/>
      <c r="J8" s="123" t="s">
        <v>143</v>
      </c>
      <c r="K8" s="122"/>
      <c r="L8" s="66"/>
      <c r="M8" s="120"/>
      <c r="N8" s="66" t="s">
        <v>123</v>
      </c>
    </row>
    <row r="9" spans="1:14" ht="18.600000000000001" customHeight="1">
      <c r="A9" s="63"/>
      <c r="B9" s="63"/>
      <c r="C9" s="63"/>
      <c r="D9" s="66"/>
      <c r="E9" s="122"/>
      <c r="F9" s="66" t="s">
        <v>124</v>
      </c>
      <c r="G9" s="66"/>
      <c r="H9" s="228" t="s">
        <v>125</v>
      </c>
      <c r="I9" s="66"/>
      <c r="J9" s="66" t="s">
        <v>127</v>
      </c>
      <c r="K9" s="122"/>
      <c r="L9" s="66" t="s">
        <v>69</v>
      </c>
      <c r="M9" s="122"/>
      <c r="N9" s="66" t="s">
        <v>56</v>
      </c>
    </row>
    <row r="10" spans="1:14" ht="18.600000000000001" customHeight="1">
      <c r="A10" s="63"/>
      <c r="B10" s="63"/>
      <c r="C10" s="63"/>
      <c r="D10" s="250" t="s">
        <v>9</v>
      </c>
      <c r="E10" s="122"/>
      <c r="F10" s="124" t="s">
        <v>10</v>
      </c>
      <c r="G10" s="66"/>
      <c r="H10" s="124" t="s">
        <v>10</v>
      </c>
      <c r="I10" s="66"/>
      <c r="J10" s="124" t="s">
        <v>10</v>
      </c>
      <c r="K10" s="122"/>
      <c r="L10" s="124" t="s">
        <v>10</v>
      </c>
      <c r="M10" s="122"/>
      <c r="N10" s="124" t="s">
        <v>10</v>
      </c>
    </row>
    <row r="11" spans="1:14" ht="6" customHeight="1">
      <c r="A11" s="117"/>
      <c r="B11" s="117"/>
      <c r="C11" s="117"/>
      <c r="D11" s="66"/>
      <c r="E11" s="122"/>
      <c r="F11" s="66"/>
      <c r="G11" s="66"/>
      <c r="H11" s="66"/>
      <c r="I11" s="66"/>
      <c r="J11" s="66"/>
      <c r="K11" s="122"/>
      <c r="L11" s="66"/>
      <c r="M11" s="122"/>
      <c r="N11" s="66"/>
    </row>
    <row r="12" spans="1:14" ht="18.600000000000001" customHeight="1">
      <c r="A12" s="63" t="s">
        <v>144</v>
      </c>
      <c r="B12" s="117"/>
      <c r="C12" s="117"/>
      <c r="D12" s="118"/>
      <c r="E12" s="119"/>
      <c r="F12" s="125">
        <v>100000000</v>
      </c>
      <c r="G12" s="125"/>
      <c r="H12" s="125">
        <v>0</v>
      </c>
      <c r="I12" s="125"/>
      <c r="J12" s="125">
        <v>4600000</v>
      </c>
      <c r="K12" s="125"/>
      <c r="L12" s="125">
        <v>23185116</v>
      </c>
      <c r="M12" s="126"/>
      <c r="N12" s="125">
        <f>SUM(L12,J12,F12)</f>
        <v>127785116</v>
      </c>
    </row>
    <row r="13" spans="1:14" ht="6" customHeight="1">
      <c r="A13" s="63"/>
      <c r="B13" s="117"/>
      <c r="C13" s="117"/>
      <c r="D13" s="127"/>
      <c r="E13" s="119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4" ht="18.600000000000001" customHeight="1">
      <c r="A14" s="63" t="s">
        <v>132</v>
      </c>
      <c r="B14" s="117"/>
      <c r="C14" s="117"/>
      <c r="D14" s="127"/>
      <c r="E14" s="128"/>
      <c r="F14" s="118"/>
      <c r="G14" s="118"/>
      <c r="H14" s="118"/>
      <c r="I14" s="118"/>
      <c r="J14" s="118"/>
      <c r="K14" s="118"/>
      <c r="L14" s="118"/>
      <c r="M14" s="118"/>
      <c r="N14" s="118"/>
    </row>
    <row r="15" spans="1:14" ht="18.600000000000001" customHeight="1">
      <c r="A15" s="117" t="s">
        <v>133</v>
      </c>
      <c r="B15" s="117"/>
      <c r="C15" s="117"/>
      <c r="D15" s="127">
        <v>16</v>
      </c>
      <c r="E15" s="128"/>
      <c r="F15" s="129">
        <v>15000000</v>
      </c>
      <c r="G15" s="129"/>
      <c r="H15" s="129">
        <v>0</v>
      </c>
      <c r="I15" s="129"/>
      <c r="J15" s="129">
        <v>0</v>
      </c>
      <c r="K15" s="129"/>
      <c r="L15" s="129">
        <v>0</v>
      </c>
      <c r="M15" s="128"/>
      <c r="N15" s="125">
        <f>SUM(L15,J15,F15)</f>
        <v>15000000</v>
      </c>
    </row>
    <row r="16" spans="1:14" ht="18.600000000000001" customHeight="1">
      <c r="A16" s="117" t="s">
        <v>135</v>
      </c>
      <c r="B16" s="117"/>
      <c r="C16" s="117"/>
      <c r="D16" s="127"/>
      <c r="E16" s="128"/>
      <c r="F16" s="129">
        <v>0</v>
      </c>
      <c r="G16" s="129"/>
      <c r="H16" s="129">
        <v>0</v>
      </c>
      <c r="I16" s="129"/>
      <c r="J16" s="129">
        <v>1960000</v>
      </c>
      <c r="K16" s="129"/>
      <c r="L16" s="129">
        <v>-1960000</v>
      </c>
      <c r="M16" s="128"/>
      <c r="N16" s="125">
        <f>SUM(L16,J16,F16)</f>
        <v>0</v>
      </c>
    </row>
    <row r="17" spans="1:14" ht="18.600000000000001" customHeight="1">
      <c r="A17" s="117" t="s">
        <v>98</v>
      </c>
      <c r="B17" s="117"/>
      <c r="C17" s="117"/>
      <c r="D17" s="127"/>
      <c r="E17" s="128"/>
      <c r="F17" s="130" t="s">
        <v>134</v>
      </c>
      <c r="G17" s="129"/>
      <c r="H17" s="130" t="s">
        <v>134</v>
      </c>
      <c r="I17" s="129"/>
      <c r="J17" s="130" t="s">
        <v>134</v>
      </c>
      <c r="K17" s="128"/>
      <c r="L17" s="130">
        <v>38887663</v>
      </c>
      <c r="M17" s="128"/>
      <c r="N17" s="131">
        <f>SUM(L17,J17,F17)</f>
        <v>38887663</v>
      </c>
    </row>
    <row r="18" spans="1:14" ht="6" customHeight="1">
      <c r="A18" s="117"/>
      <c r="B18" s="117"/>
      <c r="C18" s="117"/>
      <c r="D18" s="118"/>
      <c r="E18" s="128"/>
      <c r="F18" s="129"/>
      <c r="G18" s="129"/>
      <c r="H18" s="129"/>
      <c r="I18" s="129"/>
      <c r="J18" s="129"/>
      <c r="K18" s="128"/>
      <c r="L18" s="129"/>
      <c r="M18" s="128"/>
      <c r="N18" s="129"/>
    </row>
    <row r="19" spans="1:14" ht="18.600000000000001" customHeight="1" thickBot="1">
      <c r="A19" s="63" t="s">
        <v>136</v>
      </c>
      <c r="B19" s="117"/>
      <c r="C19" s="117"/>
      <c r="D19" s="118"/>
      <c r="E19" s="119"/>
      <c r="F19" s="132">
        <f>SUM(F12:F17)</f>
        <v>115000000</v>
      </c>
      <c r="G19" s="118"/>
      <c r="H19" s="132">
        <f>SUM(H12:H17)</f>
        <v>0</v>
      </c>
      <c r="I19" s="118"/>
      <c r="J19" s="132">
        <f>SUM(J12:J17)</f>
        <v>6560000</v>
      </c>
      <c r="K19" s="119"/>
      <c r="L19" s="132">
        <f>SUM(L12:L17)</f>
        <v>60112779</v>
      </c>
      <c r="M19" s="119"/>
      <c r="N19" s="132">
        <f>SUM(N12:N17)</f>
        <v>181672779</v>
      </c>
    </row>
    <row r="20" spans="1:14" ht="18.600000000000001" customHeight="1" thickTop="1">
      <c r="A20" s="63"/>
      <c r="B20" s="117"/>
      <c r="C20" s="117"/>
      <c r="D20" s="118"/>
      <c r="E20" s="119"/>
      <c r="F20" s="118"/>
      <c r="G20" s="118"/>
      <c r="H20" s="118"/>
      <c r="I20" s="118"/>
      <c r="J20" s="118"/>
      <c r="K20" s="119"/>
      <c r="L20" s="118"/>
      <c r="M20" s="119"/>
      <c r="N20" s="118"/>
    </row>
    <row r="21" spans="1:14" ht="18.600000000000001" customHeight="1">
      <c r="A21" s="102" t="s">
        <v>137</v>
      </c>
      <c r="B21" s="133"/>
      <c r="C21" s="117"/>
      <c r="D21" s="118"/>
      <c r="E21" s="119"/>
      <c r="F21" s="134">
        <v>115000000</v>
      </c>
      <c r="G21" s="125"/>
      <c r="H21" s="134">
        <v>0</v>
      </c>
      <c r="I21" s="125"/>
      <c r="J21" s="134">
        <v>7000000</v>
      </c>
      <c r="K21" s="125"/>
      <c r="L21" s="134">
        <v>64764206</v>
      </c>
      <c r="M21" s="125"/>
      <c r="N21" s="134">
        <f>SUM(L21,J21,H21,F21)</f>
        <v>186764206</v>
      </c>
    </row>
    <row r="22" spans="1:14" ht="6" customHeight="1">
      <c r="A22" s="63"/>
      <c r="B22" s="117"/>
      <c r="C22" s="117"/>
      <c r="D22" s="127"/>
      <c r="E22" s="119"/>
      <c r="F22" s="135"/>
      <c r="G22" s="118"/>
      <c r="H22" s="135"/>
      <c r="I22" s="118"/>
      <c r="J22" s="135"/>
      <c r="K22" s="119"/>
      <c r="L22" s="135"/>
      <c r="M22" s="119"/>
      <c r="N22" s="135"/>
    </row>
    <row r="23" spans="1:14" ht="18.600000000000001" customHeight="1">
      <c r="A23" s="63" t="s">
        <v>132</v>
      </c>
      <c r="B23" s="117"/>
      <c r="C23" s="117"/>
      <c r="D23" s="127"/>
      <c r="E23" s="128"/>
      <c r="F23" s="136"/>
      <c r="G23" s="129"/>
      <c r="H23" s="136"/>
      <c r="I23" s="129"/>
      <c r="J23" s="136"/>
      <c r="K23" s="128"/>
      <c r="L23" s="136"/>
      <c r="M23" s="128"/>
      <c r="N23" s="75"/>
    </row>
    <row r="24" spans="1:14" ht="18.600000000000001" customHeight="1">
      <c r="A24" s="117" t="s">
        <v>133</v>
      </c>
      <c r="B24" s="117"/>
      <c r="C24" s="117"/>
      <c r="D24" s="127">
        <f>'[1]T 8 conso'!D27</f>
        <v>16</v>
      </c>
      <c r="E24" s="128"/>
      <c r="F24" s="136">
        <f>'[1]TH 3-5'!N113-'[1]TH 3-5'!P113</f>
        <v>43000000</v>
      </c>
      <c r="G24" s="129"/>
      <c r="H24" s="136">
        <f>'[1]TH 3-5'!N114</f>
        <v>228732200</v>
      </c>
      <c r="I24" s="129"/>
      <c r="J24" s="136">
        <v>0</v>
      </c>
      <c r="K24" s="128"/>
      <c r="L24" s="136">
        <v>0</v>
      </c>
      <c r="M24" s="128"/>
      <c r="N24" s="134">
        <f>SUM(L24,J24,H24,F24)</f>
        <v>271732200</v>
      </c>
    </row>
    <row r="25" spans="1:14" ht="18.600000000000001" customHeight="1">
      <c r="A25" s="243" t="s">
        <v>138</v>
      </c>
      <c r="B25" s="117"/>
      <c r="C25" s="117"/>
      <c r="D25" s="127">
        <f>'[1]T 8 conso'!D28</f>
        <v>17</v>
      </c>
      <c r="E25" s="128"/>
      <c r="F25" s="136">
        <v>0</v>
      </c>
      <c r="G25" s="129"/>
      <c r="H25" s="136">
        <v>0</v>
      </c>
      <c r="I25" s="129"/>
      <c r="J25" s="82">
        <v>0</v>
      </c>
      <c r="K25" s="128"/>
      <c r="L25" s="136">
        <v>-31595500</v>
      </c>
      <c r="M25" s="128"/>
      <c r="N25" s="134">
        <f t="shared" ref="N25:N26" si="0">SUM(L25,J25,H25,F25)</f>
        <v>-31595500</v>
      </c>
    </row>
    <row r="26" spans="1:14" ht="18.600000000000001" customHeight="1">
      <c r="A26" s="117" t="s">
        <v>135</v>
      </c>
      <c r="B26" s="117"/>
      <c r="C26" s="117"/>
      <c r="D26" s="127">
        <f>'[1]T 8 conso'!D29</f>
        <v>18</v>
      </c>
      <c r="E26" s="128"/>
      <c r="F26" s="136">
        <v>0</v>
      </c>
      <c r="G26" s="129"/>
      <c r="H26" s="136">
        <v>0</v>
      </c>
      <c r="I26" s="129"/>
      <c r="J26" s="136">
        <f>'[1]TH 3-5'!N117-'[1]TH 3-5'!P117</f>
        <v>1060000</v>
      </c>
      <c r="K26" s="129"/>
      <c r="L26" s="136">
        <f>-J26</f>
        <v>-1060000</v>
      </c>
      <c r="M26" s="129"/>
      <c r="N26" s="134">
        <f t="shared" si="0"/>
        <v>0</v>
      </c>
    </row>
    <row r="27" spans="1:14" ht="18.600000000000001" customHeight="1">
      <c r="A27" s="117" t="s">
        <v>98</v>
      </c>
      <c r="B27" s="117"/>
      <c r="C27" s="117"/>
      <c r="D27" s="127"/>
      <c r="E27" s="128"/>
      <c r="F27" s="137">
        <v>0</v>
      </c>
      <c r="G27" s="129"/>
      <c r="H27" s="137">
        <v>0</v>
      </c>
      <c r="I27" s="129"/>
      <c r="J27" s="137">
        <v>0</v>
      </c>
      <c r="K27" s="129"/>
      <c r="L27" s="137">
        <f>'[1]T 7 (6M)'!N40</f>
        <v>21068909</v>
      </c>
      <c r="M27" s="129"/>
      <c r="N27" s="138">
        <f>SUM(L27,J27,H27,F27)</f>
        <v>21068909</v>
      </c>
    </row>
    <row r="28" spans="1:14" ht="6" customHeight="1">
      <c r="A28" s="117"/>
      <c r="B28" s="117"/>
      <c r="C28" s="117"/>
      <c r="D28" s="118"/>
      <c r="E28" s="128"/>
      <c r="F28" s="136"/>
      <c r="G28" s="129"/>
      <c r="H28" s="136"/>
      <c r="I28" s="129"/>
      <c r="J28" s="136"/>
      <c r="K28" s="128"/>
      <c r="L28" s="136"/>
      <c r="M28" s="128"/>
      <c r="N28" s="136"/>
    </row>
    <row r="29" spans="1:14" ht="18.600000000000001" customHeight="1" thickBot="1">
      <c r="A29" s="63" t="s">
        <v>139</v>
      </c>
      <c r="B29" s="117"/>
      <c r="C29" s="117"/>
      <c r="D29" s="118"/>
      <c r="E29" s="119"/>
      <c r="F29" s="139">
        <f>SUM(F21:F27)</f>
        <v>158000000</v>
      </c>
      <c r="G29" s="118"/>
      <c r="H29" s="139">
        <f>SUM(H21:H27)</f>
        <v>228732200</v>
      </c>
      <c r="I29" s="118"/>
      <c r="J29" s="139">
        <f>SUM(J21:J27)</f>
        <v>8060000</v>
      </c>
      <c r="K29" s="119"/>
      <c r="L29" s="139">
        <f>SUM(L21:L27)</f>
        <v>53177615</v>
      </c>
      <c r="M29" s="119"/>
      <c r="N29" s="139">
        <f>SUM(N21:N27)</f>
        <v>447969815</v>
      </c>
    </row>
    <row r="30" spans="1:14" ht="18.600000000000001" customHeight="1" thickTop="1">
      <c r="A30" s="63"/>
      <c r="B30" s="117"/>
      <c r="C30" s="117"/>
      <c r="D30" s="118"/>
      <c r="E30" s="119"/>
      <c r="F30" s="118"/>
      <c r="G30" s="118"/>
      <c r="H30" s="118"/>
      <c r="I30" s="118"/>
      <c r="J30" s="118"/>
      <c r="K30" s="119"/>
      <c r="L30" s="118"/>
      <c r="M30" s="119"/>
      <c r="N30" s="118"/>
    </row>
    <row r="31" spans="1:14" ht="7.5" customHeight="1">
      <c r="A31" s="63"/>
      <c r="B31" s="117"/>
      <c r="C31" s="117"/>
      <c r="D31" s="118"/>
      <c r="E31" s="119"/>
      <c r="F31" s="118"/>
      <c r="G31" s="118"/>
      <c r="H31" s="118"/>
      <c r="I31" s="118"/>
      <c r="J31" s="118"/>
      <c r="K31" s="119"/>
      <c r="L31" s="118"/>
      <c r="M31" s="119"/>
      <c r="N31" s="118"/>
    </row>
    <row r="32" spans="1:14" ht="21.95" customHeight="1">
      <c r="A32" s="98" t="s">
        <v>105</v>
      </c>
      <c r="B32" s="98"/>
      <c r="C32" s="98"/>
      <c r="D32" s="140"/>
      <c r="E32" s="141"/>
      <c r="F32" s="140"/>
      <c r="G32" s="140"/>
      <c r="H32" s="140"/>
      <c r="I32" s="140"/>
      <c r="J32" s="80"/>
      <c r="K32" s="142"/>
      <c r="L32" s="142"/>
      <c r="M32" s="141"/>
      <c r="N32" s="142"/>
    </row>
  </sheetData>
  <mergeCells count="2">
    <mergeCell ref="F5:N5"/>
    <mergeCell ref="J6:L6"/>
  </mergeCells>
  <pageMargins left="1" right="1" top="0.5" bottom="0.6" header="0.49" footer="0.4"/>
  <pageSetup paperSize="9" firstPageNumber="9" orientation="landscape" useFirstPageNumber="1" horizontalDpi="1200" verticalDpi="1200" r:id="rId1"/>
  <headerFooter>
    <oddFooter>&amp;R&amp;"Browallia New,Regular"&amp;13&amp;P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170E-B996-484E-A62F-AAE2DCD5005A}">
  <dimension ref="A1:L97"/>
  <sheetViews>
    <sheetView tabSelected="1" topLeftCell="A93" zoomScaleNormal="100" workbookViewId="0">
      <selection activeCell="A103" sqref="A103:XFD103"/>
    </sheetView>
  </sheetViews>
  <sheetFormatPr defaultRowHeight="21.75" customHeight="1"/>
  <cols>
    <col min="1" max="2" width="1.7109375" style="221" customWidth="1"/>
    <col min="3" max="3" width="40.7109375" style="221" customWidth="1"/>
    <col min="4" max="4" width="7.5703125" style="221" customWidth="1"/>
    <col min="5" max="5" width="0.85546875" style="221" customWidth="1"/>
    <col min="6" max="6" width="11.7109375" style="221" customWidth="1"/>
    <col min="7" max="7" width="0.85546875" style="221" customWidth="1"/>
    <col min="8" max="8" width="11.7109375" style="221" customWidth="1"/>
    <col min="9" max="9" width="0.85546875" style="221" customWidth="1"/>
    <col min="10" max="10" width="11.7109375" style="221" customWidth="1"/>
    <col min="11" max="11" width="0.85546875" style="221" customWidth="1"/>
    <col min="12" max="12" width="11.7109375" style="221" customWidth="1"/>
    <col min="13" max="16384" width="9.140625" style="221"/>
  </cols>
  <sheetData>
    <row r="1" spans="1:12" ht="21.75" customHeight="1">
      <c r="A1" s="52" t="s">
        <v>0</v>
      </c>
      <c r="B1" s="143"/>
      <c r="C1" s="143"/>
      <c r="D1" s="143"/>
      <c r="E1" s="143"/>
      <c r="F1" s="143"/>
      <c r="G1" s="143"/>
      <c r="H1" s="143"/>
      <c r="I1" s="143"/>
      <c r="J1" s="144"/>
      <c r="K1" s="143"/>
      <c r="L1" s="144"/>
    </row>
    <row r="2" spans="1:12" ht="21.75" customHeight="1">
      <c r="A2" s="145" t="s">
        <v>145</v>
      </c>
      <c r="B2" s="146"/>
      <c r="C2" s="146"/>
      <c r="D2" s="146"/>
      <c r="E2" s="143"/>
      <c r="F2" s="143"/>
      <c r="G2" s="143"/>
      <c r="H2" s="143"/>
      <c r="I2" s="143"/>
      <c r="J2" s="147"/>
      <c r="K2" s="143"/>
      <c r="L2" s="147"/>
    </row>
    <row r="3" spans="1:12" ht="21.75" customHeight="1">
      <c r="A3" s="148" t="str">
        <f>'T 8 conso'!A3</f>
        <v>สำหรับงวดหกเดือนสิ้นสุดวันที่ 30 มิถุนายน พ.ศ. 2564</v>
      </c>
      <c r="B3" s="149"/>
      <c r="C3" s="149"/>
      <c r="D3" s="149"/>
      <c r="E3" s="150"/>
      <c r="F3" s="150"/>
      <c r="G3" s="150"/>
      <c r="H3" s="150"/>
      <c r="I3" s="150"/>
      <c r="J3" s="151"/>
      <c r="K3" s="150"/>
      <c r="L3" s="151"/>
    </row>
    <row r="4" spans="1:12" ht="21.75" customHeight="1">
      <c r="A4" s="145"/>
      <c r="B4" s="152"/>
      <c r="C4" s="152"/>
      <c r="D4" s="152"/>
      <c r="E4" s="143"/>
      <c r="F4" s="143"/>
      <c r="G4" s="143"/>
      <c r="H4" s="143"/>
      <c r="I4" s="143"/>
      <c r="J4" s="153"/>
      <c r="K4" s="143"/>
      <c r="L4" s="153"/>
    </row>
    <row r="5" spans="1:12" ht="21.75" customHeight="1">
      <c r="A5" s="154"/>
      <c r="B5" s="154"/>
      <c r="C5" s="154"/>
      <c r="D5" s="154"/>
      <c r="E5" s="155"/>
      <c r="F5" s="295" t="s">
        <v>77</v>
      </c>
      <c r="G5" s="295"/>
      <c r="H5" s="295"/>
      <c r="I5" s="65"/>
      <c r="J5" s="295" t="s">
        <v>78</v>
      </c>
      <c r="K5" s="295"/>
      <c r="L5" s="295"/>
    </row>
    <row r="6" spans="1:12" ht="21.75" customHeight="1">
      <c r="A6" s="154"/>
      <c r="B6" s="154"/>
      <c r="C6" s="154"/>
      <c r="D6" s="154"/>
      <c r="E6" s="155"/>
      <c r="F6" s="66" t="s">
        <v>5</v>
      </c>
      <c r="G6" s="65"/>
      <c r="H6" s="66" t="s">
        <v>5</v>
      </c>
      <c r="I6" s="65"/>
      <c r="J6" s="66" t="s">
        <v>5</v>
      </c>
      <c r="K6" s="65"/>
      <c r="L6" s="66" t="s">
        <v>5</v>
      </c>
    </row>
    <row r="7" spans="1:12" ht="21.75" customHeight="1">
      <c r="A7" s="156"/>
      <c r="B7" s="156"/>
      <c r="C7" s="156"/>
      <c r="D7" s="85"/>
      <c r="E7" s="70"/>
      <c r="F7" s="66" t="s">
        <v>7</v>
      </c>
      <c r="G7" s="64"/>
      <c r="H7" s="66" t="s">
        <v>8</v>
      </c>
      <c r="I7" s="65"/>
      <c r="J7" s="66" t="s">
        <v>7</v>
      </c>
      <c r="K7" s="64"/>
      <c r="L7" s="66" t="s">
        <v>8</v>
      </c>
    </row>
    <row r="8" spans="1:12" ht="21.75" customHeight="1">
      <c r="A8" s="156"/>
      <c r="B8" s="156"/>
      <c r="C8" s="156"/>
      <c r="D8" s="59" t="s">
        <v>9</v>
      </c>
      <c r="E8" s="70"/>
      <c r="F8" s="60" t="s">
        <v>10</v>
      </c>
      <c r="G8" s="70"/>
      <c r="H8" s="60" t="s">
        <v>10</v>
      </c>
      <c r="I8" s="54"/>
      <c r="J8" s="60" t="s">
        <v>10</v>
      </c>
      <c r="K8" s="70"/>
      <c r="L8" s="60" t="s">
        <v>10</v>
      </c>
    </row>
    <row r="9" spans="1:12" ht="21.75" customHeight="1">
      <c r="A9" s="157" t="s">
        <v>146</v>
      </c>
      <c r="B9" s="158"/>
      <c r="C9" s="158"/>
      <c r="D9" s="158"/>
      <c r="E9" s="85"/>
      <c r="F9" s="159"/>
      <c r="G9" s="85"/>
      <c r="H9" s="85"/>
      <c r="I9" s="85"/>
      <c r="J9" s="160"/>
      <c r="K9" s="85"/>
      <c r="L9" s="161"/>
    </row>
    <row r="10" spans="1:12" ht="21.75" customHeight="1">
      <c r="A10" s="158" t="s">
        <v>147</v>
      </c>
      <c r="B10" s="158"/>
      <c r="C10" s="158"/>
      <c r="D10" s="162"/>
      <c r="E10" s="85"/>
      <c r="F10" s="160">
        <v>22470847</v>
      </c>
      <c r="G10" s="85"/>
      <c r="H10" s="161">
        <v>30980668</v>
      </c>
      <c r="I10" s="85"/>
      <c r="J10" s="160">
        <v>23298849</v>
      </c>
      <c r="K10" s="85"/>
      <c r="L10" s="161">
        <v>46772771</v>
      </c>
    </row>
    <row r="11" spans="1:12" ht="21.75" customHeight="1">
      <c r="A11" s="158" t="s">
        <v>148</v>
      </c>
      <c r="B11" s="158"/>
      <c r="C11" s="158"/>
      <c r="D11" s="162"/>
      <c r="E11" s="85"/>
      <c r="F11" s="160"/>
      <c r="G11" s="85"/>
      <c r="H11" s="161"/>
      <c r="I11" s="85"/>
      <c r="J11" s="160"/>
      <c r="K11" s="85"/>
      <c r="L11" s="161"/>
    </row>
    <row r="12" spans="1:12" ht="21.75" customHeight="1">
      <c r="A12" s="158"/>
      <c r="B12" s="158" t="s">
        <v>149</v>
      </c>
      <c r="C12" s="158"/>
      <c r="D12" s="162">
        <v>11</v>
      </c>
      <c r="E12" s="85"/>
      <c r="F12" s="160">
        <v>11330749</v>
      </c>
      <c r="G12" s="85"/>
      <c r="H12" s="161">
        <v>10249347</v>
      </c>
      <c r="I12" s="85"/>
      <c r="J12" s="160">
        <v>10877393</v>
      </c>
      <c r="K12" s="85"/>
      <c r="L12" s="161">
        <v>9794330</v>
      </c>
    </row>
    <row r="13" spans="1:12" ht="21.75" customHeight="1">
      <c r="A13" s="85"/>
      <c r="B13" s="85" t="s">
        <v>150</v>
      </c>
      <c r="C13" s="85"/>
      <c r="D13" s="162">
        <v>11</v>
      </c>
      <c r="E13" s="85"/>
      <c r="F13" s="160">
        <v>564960</v>
      </c>
      <c r="G13" s="85"/>
      <c r="H13" s="161">
        <v>927941</v>
      </c>
      <c r="I13" s="85"/>
      <c r="J13" s="160">
        <v>549566</v>
      </c>
      <c r="K13" s="85"/>
      <c r="L13" s="161">
        <v>912505</v>
      </c>
    </row>
    <row r="14" spans="1:12" ht="21.75" customHeight="1">
      <c r="A14" s="85"/>
      <c r="B14" s="85" t="s">
        <v>151</v>
      </c>
      <c r="C14" s="85"/>
      <c r="D14" s="162">
        <v>12</v>
      </c>
      <c r="E14" s="85"/>
      <c r="F14" s="160">
        <v>4290103</v>
      </c>
      <c r="G14" s="85"/>
      <c r="H14" s="161">
        <v>2205095</v>
      </c>
      <c r="I14" s="85"/>
      <c r="J14" s="160">
        <v>4290103</v>
      </c>
      <c r="K14" s="85"/>
      <c r="L14" s="161">
        <v>2205095</v>
      </c>
    </row>
    <row r="15" spans="1:12" ht="21.75" customHeight="1">
      <c r="A15" s="85"/>
      <c r="B15" s="85" t="s">
        <v>152</v>
      </c>
      <c r="C15" s="85"/>
      <c r="D15" s="162"/>
      <c r="E15" s="85"/>
      <c r="F15" s="160">
        <v>0</v>
      </c>
      <c r="G15" s="85"/>
      <c r="H15" s="161">
        <v>312351</v>
      </c>
      <c r="I15" s="85"/>
      <c r="J15" s="160">
        <v>0</v>
      </c>
      <c r="K15" s="85"/>
      <c r="L15" s="161">
        <v>312351</v>
      </c>
    </row>
    <row r="16" spans="1:12" ht="21.75" customHeight="1">
      <c r="A16" s="85"/>
      <c r="B16" s="85" t="s">
        <v>153</v>
      </c>
      <c r="C16" s="85"/>
      <c r="D16" s="162"/>
      <c r="E16" s="85"/>
      <c r="F16" s="160">
        <v>-929177</v>
      </c>
      <c r="G16" s="85"/>
      <c r="H16" s="161">
        <v>1359</v>
      </c>
      <c r="I16" s="85"/>
      <c r="J16" s="160">
        <v>-929177</v>
      </c>
      <c r="K16" s="85"/>
      <c r="L16" s="161">
        <v>1359</v>
      </c>
    </row>
    <row r="17" spans="1:12" ht="21.75" customHeight="1">
      <c r="A17" s="85"/>
      <c r="B17" s="85" t="s">
        <v>154</v>
      </c>
      <c r="C17" s="85"/>
      <c r="D17" s="162"/>
      <c r="E17" s="85"/>
      <c r="F17" s="160">
        <v>-2356263</v>
      </c>
      <c r="G17" s="85"/>
      <c r="H17" s="161">
        <v>8680914</v>
      </c>
      <c r="I17" s="85"/>
      <c r="J17" s="160">
        <v>3076837</v>
      </c>
      <c r="K17" s="85"/>
      <c r="L17" s="161">
        <v>0</v>
      </c>
    </row>
    <row r="18" spans="1:12" ht="21.75" customHeight="1">
      <c r="A18" s="85"/>
      <c r="B18" s="85" t="s">
        <v>155</v>
      </c>
      <c r="C18" s="85"/>
      <c r="D18" s="162"/>
      <c r="E18" s="85"/>
      <c r="F18" s="160">
        <v>-10829</v>
      </c>
      <c r="G18" s="85"/>
      <c r="H18" s="161">
        <v>-49777</v>
      </c>
      <c r="I18" s="85"/>
      <c r="J18" s="160">
        <v>-10829</v>
      </c>
      <c r="K18" s="85"/>
      <c r="L18" s="161">
        <v>-49777</v>
      </c>
    </row>
    <row r="19" spans="1:12" ht="21.75" customHeight="1">
      <c r="A19" s="85"/>
      <c r="B19" s="85" t="s">
        <v>156</v>
      </c>
      <c r="C19" s="85"/>
      <c r="D19" s="162"/>
      <c r="E19" s="85"/>
      <c r="F19" s="160">
        <v>-779756</v>
      </c>
      <c r="G19" s="85"/>
      <c r="H19" s="161">
        <v>-938445</v>
      </c>
      <c r="I19" s="85"/>
      <c r="J19" s="160">
        <v>-2881146</v>
      </c>
      <c r="K19" s="85"/>
      <c r="L19" s="161">
        <v>-2586154</v>
      </c>
    </row>
    <row r="20" spans="1:12" ht="21.75" customHeight="1">
      <c r="A20" s="85"/>
      <c r="B20" s="85" t="s">
        <v>157</v>
      </c>
      <c r="C20" s="85"/>
      <c r="D20" s="162"/>
      <c r="E20" s="85"/>
      <c r="F20" s="160">
        <v>5513240</v>
      </c>
      <c r="G20" s="85"/>
      <c r="H20" s="161">
        <v>8918624</v>
      </c>
      <c r="I20" s="85"/>
      <c r="J20" s="160">
        <v>5348278</v>
      </c>
      <c r="K20" s="85"/>
      <c r="L20" s="161">
        <v>8088859</v>
      </c>
    </row>
    <row r="21" spans="1:12" ht="21.75" customHeight="1">
      <c r="A21" s="85"/>
      <c r="B21" s="163" t="s">
        <v>51</v>
      </c>
      <c r="C21" s="85"/>
      <c r="D21" s="162"/>
      <c r="E21" s="85"/>
      <c r="F21" s="160">
        <v>1609008</v>
      </c>
      <c r="G21" s="85"/>
      <c r="H21" s="161">
        <v>1486232</v>
      </c>
      <c r="I21" s="85"/>
      <c r="J21" s="160">
        <v>1484700</v>
      </c>
      <c r="K21" s="85"/>
      <c r="L21" s="161">
        <v>1396642</v>
      </c>
    </row>
    <row r="22" spans="1:12" ht="21.75" customHeight="1">
      <c r="A22" s="85" t="s">
        <v>158</v>
      </c>
      <c r="B22" s="85"/>
      <c r="C22" s="85"/>
      <c r="D22" s="162"/>
      <c r="E22" s="85"/>
      <c r="F22" s="160"/>
      <c r="G22" s="85"/>
      <c r="H22" s="161"/>
      <c r="I22" s="85"/>
      <c r="J22" s="160"/>
      <c r="K22" s="85"/>
      <c r="L22" s="161"/>
    </row>
    <row r="23" spans="1:12" ht="21.75" customHeight="1">
      <c r="A23" s="158"/>
      <c r="B23" s="164" t="s">
        <v>159</v>
      </c>
      <c r="C23" s="164"/>
      <c r="D23" s="158"/>
      <c r="E23" s="165"/>
      <c r="F23" s="160">
        <v>-39822743</v>
      </c>
      <c r="G23" s="85"/>
      <c r="H23" s="161">
        <v>-111018897</v>
      </c>
      <c r="I23" s="85"/>
      <c r="J23" s="160">
        <v>-50324902</v>
      </c>
      <c r="K23" s="85"/>
      <c r="L23" s="161">
        <v>-99586242</v>
      </c>
    </row>
    <row r="24" spans="1:12" ht="21.75" customHeight="1">
      <c r="A24" s="158"/>
      <c r="B24" s="166" t="s">
        <v>160</v>
      </c>
      <c r="C24" s="164"/>
      <c r="D24" s="158"/>
      <c r="E24" s="165"/>
      <c r="F24" s="160">
        <v>2428941</v>
      </c>
      <c r="G24" s="85"/>
      <c r="H24" s="161">
        <v>1998566</v>
      </c>
      <c r="I24" s="85"/>
      <c r="J24" s="160">
        <v>2428941</v>
      </c>
      <c r="K24" s="85"/>
      <c r="L24" s="161">
        <v>1998566</v>
      </c>
    </row>
    <row r="25" spans="1:12" ht="21.75" customHeight="1">
      <c r="A25" s="158"/>
      <c r="B25" s="164" t="s">
        <v>161</v>
      </c>
      <c r="C25" s="164"/>
      <c r="D25" s="158"/>
      <c r="E25" s="165"/>
      <c r="F25" s="160">
        <v>-2198106</v>
      </c>
      <c r="G25" s="85"/>
      <c r="H25" s="161">
        <v>-9127869</v>
      </c>
      <c r="I25" s="85"/>
      <c r="J25" s="160">
        <v>-2143506</v>
      </c>
      <c r="K25" s="85"/>
      <c r="L25" s="161">
        <v>-9482469</v>
      </c>
    </row>
    <row r="26" spans="1:12" ht="21.75" customHeight="1">
      <c r="A26" s="85"/>
      <c r="B26" s="164" t="s">
        <v>162</v>
      </c>
      <c r="C26" s="158"/>
      <c r="D26" s="162"/>
      <c r="E26" s="85"/>
      <c r="F26" s="160">
        <v>-934280</v>
      </c>
      <c r="G26" s="85"/>
      <c r="H26" s="161">
        <v>-1009694</v>
      </c>
      <c r="I26" s="85"/>
      <c r="J26" s="160">
        <v>-168521</v>
      </c>
      <c r="K26" s="85"/>
      <c r="L26" s="161">
        <v>-782054</v>
      </c>
    </row>
    <row r="27" spans="1:12" ht="21.75" customHeight="1">
      <c r="A27" s="85"/>
      <c r="B27" s="163" t="s">
        <v>163</v>
      </c>
      <c r="C27" s="163"/>
      <c r="D27" s="158"/>
      <c r="E27" s="85"/>
      <c r="F27" s="160">
        <v>197856</v>
      </c>
      <c r="G27" s="85"/>
      <c r="H27" s="161">
        <v>12246</v>
      </c>
      <c r="I27" s="85"/>
      <c r="J27" s="160">
        <v>197856</v>
      </c>
      <c r="K27" s="85"/>
      <c r="L27" s="161">
        <v>12247</v>
      </c>
    </row>
    <row r="28" spans="1:12" ht="21.75" customHeight="1">
      <c r="A28" s="85"/>
      <c r="B28" s="163" t="s">
        <v>164</v>
      </c>
      <c r="C28" s="163"/>
      <c r="D28" s="158"/>
      <c r="E28" s="85"/>
      <c r="F28" s="160">
        <v>-20587419</v>
      </c>
      <c r="G28" s="85"/>
      <c r="H28" s="161">
        <v>27207547</v>
      </c>
      <c r="I28" s="85"/>
      <c r="J28" s="160">
        <v>-14674623</v>
      </c>
      <c r="K28" s="85"/>
      <c r="L28" s="161">
        <v>25681629</v>
      </c>
    </row>
    <row r="29" spans="1:12" ht="21.75" customHeight="1">
      <c r="A29" s="85"/>
      <c r="B29" s="163" t="s">
        <v>165</v>
      </c>
      <c r="C29" s="163"/>
      <c r="D29" s="158"/>
      <c r="E29" s="85"/>
      <c r="F29" s="167">
        <v>-3160824</v>
      </c>
      <c r="G29" s="85"/>
      <c r="H29" s="168">
        <v>-1402798</v>
      </c>
      <c r="I29" s="85"/>
      <c r="J29" s="167">
        <v>-4234854</v>
      </c>
      <c r="K29" s="85"/>
      <c r="L29" s="168">
        <v>-2255958</v>
      </c>
    </row>
    <row r="30" spans="1:12" ht="6" customHeight="1">
      <c r="A30" s="158"/>
      <c r="B30" s="158"/>
      <c r="C30" s="158"/>
      <c r="D30" s="158"/>
      <c r="E30" s="85"/>
      <c r="F30" s="169"/>
      <c r="G30" s="85"/>
      <c r="H30" s="165"/>
      <c r="I30" s="85"/>
      <c r="J30" s="169"/>
      <c r="K30" s="85"/>
      <c r="L30" s="165"/>
    </row>
    <row r="31" spans="1:12" ht="21.75" customHeight="1">
      <c r="A31" s="158" t="s">
        <v>166</v>
      </c>
      <c r="B31" s="158"/>
      <c r="C31" s="158"/>
      <c r="D31" s="158"/>
      <c r="E31" s="161"/>
      <c r="F31" s="160">
        <f>SUM(F10:F29)</f>
        <v>-22373693</v>
      </c>
      <c r="G31" s="161"/>
      <c r="H31" s="161">
        <f>SUM(H10:H29)</f>
        <v>-30566590</v>
      </c>
      <c r="I31" s="161"/>
      <c r="J31" s="160">
        <f>SUM(J10:J29)</f>
        <v>-23815035</v>
      </c>
      <c r="K31" s="161"/>
      <c r="L31" s="161">
        <f>SUM(L10:L29)</f>
        <v>-17566300</v>
      </c>
    </row>
    <row r="32" spans="1:12" ht="21.75" customHeight="1">
      <c r="A32" s="170" t="s">
        <v>167</v>
      </c>
      <c r="B32" s="158"/>
      <c r="C32" s="158" t="s">
        <v>157</v>
      </c>
      <c r="D32" s="158"/>
      <c r="E32" s="85"/>
      <c r="F32" s="171">
        <v>-5322969</v>
      </c>
      <c r="G32" s="85"/>
      <c r="H32" s="172">
        <v>-7988440</v>
      </c>
      <c r="I32" s="85"/>
      <c r="J32" s="171">
        <v>-5230575</v>
      </c>
      <c r="K32" s="85"/>
      <c r="L32" s="172">
        <v>-7127006</v>
      </c>
    </row>
    <row r="33" spans="1:12" ht="21.75" customHeight="1">
      <c r="A33" s="158" t="s">
        <v>168</v>
      </c>
      <c r="B33" s="158"/>
      <c r="C33" s="158" t="s">
        <v>169</v>
      </c>
      <c r="D33" s="158"/>
      <c r="E33" s="85"/>
      <c r="F33" s="173">
        <v>-3140034</v>
      </c>
      <c r="G33" s="85"/>
      <c r="H33" s="174">
        <v>-4624438</v>
      </c>
      <c r="I33" s="85"/>
      <c r="J33" s="173">
        <v>-4229738</v>
      </c>
      <c r="K33" s="85"/>
      <c r="L33" s="174">
        <v>-4319543</v>
      </c>
    </row>
    <row r="34" spans="1:12" ht="6" customHeight="1">
      <c r="A34" s="158"/>
      <c r="B34" s="158"/>
      <c r="C34" s="158"/>
      <c r="D34" s="158"/>
      <c r="E34" s="85"/>
      <c r="F34" s="169"/>
      <c r="G34" s="85"/>
      <c r="H34" s="165"/>
      <c r="I34" s="85"/>
      <c r="J34" s="169"/>
      <c r="K34" s="85"/>
      <c r="L34" s="165"/>
    </row>
    <row r="35" spans="1:12" ht="21.75" customHeight="1">
      <c r="A35" s="158" t="s">
        <v>170</v>
      </c>
      <c r="B35" s="158"/>
      <c r="C35" s="158"/>
      <c r="D35" s="158"/>
      <c r="E35" s="165"/>
      <c r="F35" s="175">
        <f>SUM(F31:F33)</f>
        <v>-30836696</v>
      </c>
      <c r="G35" s="165"/>
      <c r="H35" s="176">
        <f>SUM(H31:H33)</f>
        <v>-43179468</v>
      </c>
      <c r="I35" s="165"/>
      <c r="J35" s="175">
        <f>SUM(J31:J33)</f>
        <v>-33275348</v>
      </c>
      <c r="K35" s="165"/>
      <c r="L35" s="176">
        <f>SUM(L31:L33)</f>
        <v>-29012849</v>
      </c>
    </row>
    <row r="36" spans="1:12" ht="21.75" customHeight="1">
      <c r="A36" s="158"/>
      <c r="B36" s="158"/>
      <c r="C36" s="158"/>
      <c r="D36" s="158"/>
      <c r="E36" s="165"/>
      <c r="F36" s="165"/>
      <c r="G36" s="165"/>
      <c r="H36" s="165"/>
      <c r="I36" s="165"/>
      <c r="J36" s="165"/>
      <c r="K36" s="165"/>
      <c r="L36" s="165"/>
    </row>
    <row r="37" spans="1:12" ht="21.75" customHeight="1">
      <c r="A37" s="158"/>
      <c r="B37" s="158"/>
      <c r="C37" s="158"/>
      <c r="D37" s="158"/>
      <c r="E37" s="165"/>
      <c r="F37" s="165"/>
      <c r="G37" s="165"/>
      <c r="H37" s="165"/>
      <c r="I37" s="165"/>
      <c r="J37" s="165"/>
      <c r="K37" s="165"/>
      <c r="L37" s="165"/>
    </row>
    <row r="38" spans="1:12" ht="21.75" customHeight="1">
      <c r="A38" s="158"/>
      <c r="B38" s="158"/>
      <c r="C38" s="158"/>
      <c r="D38" s="158"/>
      <c r="E38" s="165"/>
      <c r="F38" s="165"/>
      <c r="G38" s="165"/>
      <c r="H38" s="165"/>
      <c r="I38" s="165"/>
      <c r="J38" s="165"/>
      <c r="K38" s="165"/>
      <c r="L38" s="165"/>
    </row>
    <row r="39" spans="1:12" ht="21.75" customHeight="1">
      <c r="A39" s="158"/>
      <c r="B39" s="158"/>
      <c r="C39" s="158"/>
      <c r="D39" s="158"/>
      <c r="E39" s="165"/>
      <c r="F39" s="165"/>
      <c r="G39" s="165"/>
      <c r="H39" s="165"/>
      <c r="I39" s="165"/>
      <c r="J39" s="165"/>
      <c r="K39" s="165"/>
      <c r="L39" s="165"/>
    </row>
    <row r="40" spans="1:12" ht="21.75" customHeight="1">
      <c r="A40" s="158"/>
      <c r="B40" s="158"/>
      <c r="C40" s="158"/>
      <c r="D40" s="158"/>
      <c r="E40" s="165"/>
      <c r="F40" s="165"/>
      <c r="G40" s="165"/>
      <c r="H40" s="165"/>
      <c r="I40" s="165"/>
      <c r="J40" s="165"/>
      <c r="K40" s="165"/>
      <c r="L40" s="165"/>
    </row>
    <row r="41" spans="1:12" ht="21.75" customHeight="1">
      <c r="A41" s="158"/>
      <c r="B41" s="158"/>
      <c r="C41" s="158"/>
      <c r="D41" s="158"/>
      <c r="E41" s="165"/>
      <c r="F41" s="165"/>
      <c r="G41" s="165"/>
      <c r="H41" s="165"/>
      <c r="I41" s="165"/>
      <c r="J41" s="165"/>
      <c r="K41" s="165"/>
      <c r="L41" s="165"/>
    </row>
    <row r="42" spans="1:12" ht="21.75" customHeight="1">
      <c r="A42" s="158"/>
      <c r="B42" s="158"/>
      <c r="C42" s="158"/>
      <c r="D42" s="158"/>
      <c r="E42" s="165"/>
      <c r="F42" s="165"/>
      <c r="G42" s="165"/>
      <c r="H42" s="165"/>
      <c r="I42" s="165"/>
      <c r="J42" s="165"/>
      <c r="K42" s="165"/>
      <c r="L42" s="165"/>
    </row>
    <row r="43" spans="1:12" ht="21.95" customHeight="1">
      <c r="A43" s="177" t="str">
        <f>'T 6 (3M)'!A56</f>
        <v>หมายเหตุประกอบข้อมูลทางการเงินเป็นส่วนหนึ่งของข้อมูลทางการเงินระหว่างกาลนี้</v>
      </c>
      <c r="B43" s="177"/>
      <c r="C43" s="177"/>
      <c r="D43" s="177"/>
      <c r="E43" s="150"/>
      <c r="F43" s="150"/>
      <c r="G43" s="150"/>
      <c r="H43" s="150"/>
      <c r="I43" s="150"/>
      <c r="J43" s="178"/>
      <c r="K43" s="150"/>
      <c r="L43" s="178"/>
    </row>
    <row r="44" spans="1:12" ht="21.75" customHeight="1">
      <c r="A44" s="52" t="s">
        <v>0</v>
      </c>
      <c r="B44" s="179"/>
      <c r="C44" s="179"/>
      <c r="D44" s="179"/>
      <c r="E44" s="143"/>
      <c r="F44" s="143"/>
      <c r="G44" s="143"/>
      <c r="H44" s="143"/>
      <c r="I44" s="143"/>
      <c r="J44" s="180"/>
      <c r="K44" s="143"/>
      <c r="L44" s="180"/>
    </row>
    <row r="45" spans="1:12" ht="21.75" customHeight="1">
      <c r="A45" s="146" t="s">
        <v>171</v>
      </c>
      <c r="B45" s="179"/>
      <c r="C45" s="179"/>
      <c r="D45" s="179"/>
      <c r="E45" s="143"/>
      <c r="F45" s="143"/>
      <c r="G45" s="143"/>
      <c r="H45" s="143"/>
      <c r="I45" s="143"/>
      <c r="J45" s="180"/>
      <c r="K45" s="143"/>
      <c r="L45" s="180"/>
    </row>
    <row r="46" spans="1:12" ht="21.75" customHeight="1">
      <c r="A46" s="149" t="str">
        <f>A3</f>
        <v>สำหรับงวดหกเดือนสิ้นสุดวันที่ 30 มิถุนายน พ.ศ. 2564</v>
      </c>
      <c r="B46" s="177"/>
      <c r="C46" s="177"/>
      <c r="D46" s="177"/>
      <c r="E46" s="150"/>
      <c r="F46" s="150"/>
      <c r="G46" s="150"/>
      <c r="H46" s="150"/>
      <c r="I46" s="150"/>
      <c r="J46" s="178"/>
      <c r="K46" s="150"/>
      <c r="L46" s="178"/>
    </row>
    <row r="47" spans="1:12" ht="15" customHeight="1">
      <c r="A47" s="152"/>
      <c r="B47" s="179"/>
      <c r="C47" s="179"/>
      <c r="D47" s="179"/>
      <c r="E47" s="143"/>
      <c r="F47" s="143"/>
      <c r="G47" s="143"/>
      <c r="H47" s="143"/>
      <c r="I47" s="143"/>
      <c r="J47" s="180"/>
      <c r="K47" s="143"/>
      <c r="L47" s="180"/>
    </row>
    <row r="48" spans="1:12" ht="18.600000000000001" customHeight="1">
      <c r="A48" s="181"/>
      <c r="B48" s="181"/>
      <c r="C48" s="181"/>
      <c r="D48" s="181"/>
      <c r="E48" s="182"/>
      <c r="F48" s="294" t="s">
        <v>77</v>
      </c>
      <c r="G48" s="294"/>
      <c r="H48" s="294"/>
      <c r="I48" s="183"/>
      <c r="J48" s="294" t="s">
        <v>78</v>
      </c>
      <c r="K48" s="294"/>
      <c r="L48" s="294"/>
    </row>
    <row r="49" spans="1:12" ht="18.600000000000001" customHeight="1">
      <c r="A49" s="181"/>
      <c r="B49" s="181"/>
      <c r="C49" s="181"/>
      <c r="D49" s="181"/>
      <c r="E49" s="182"/>
      <c r="F49" s="184" t="s">
        <v>5</v>
      </c>
      <c r="G49" s="183"/>
      <c r="H49" s="184" t="s">
        <v>5</v>
      </c>
      <c r="I49" s="183"/>
      <c r="J49" s="184" t="s">
        <v>5</v>
      </c>
      <c r="K49" s="183"/>
      <c r="L49" s="184" t="s">
        <v>5</v>
      </c>
    </row>
    <row r="50" spans="1:12" ht="18.600000000000001" customHeight="1">
      <c r="A50" s="179"/>
      <c r="B50" s="179"/>
      <c r="C50" s="179"/>
      <c r="D50" s="143"/>
      <c r="E50" s="185"/>
      <c r="F50" s="184" t="s">
        <v>7</v>
      </c>
      <c r="G50" s="186"/>
      <c r="H50" s="184" t="s">
        <v>8</v>
      </c>
      <c r="I50" s="183"/>
      <c r="J50" s="184" t="s">
        <v>7</v>
      </c>
      <c r="K50" s="186"/>
      <c r="L50" s="184" t="s">
        <v>8</v>
      </c>
    </row>
    <row r="51" spans="1:12" ht="18.600000000000001" customHeight="1">
      <c r="A51" s="179"/>
      <c r="B51" s="179"/>
      <c r="C51" s="179"/>
      <c r="D51" s="187" t="s">
        <v>9</v>
      </c>
      <c r="E51" s="185"/>
      <c r="F51" s="188" t="s">
        <v>10</v>
      </c>
      <c r="G51" s="185"/>
      <c r="H51" s="188" t="s">
        <v>10</v>
      </c>
      <c r="I51" s="189"/>
      <c r="J51" s="188" t="s">
        <v>10</v>
      </c>
      <c r="K51" s="185"/>
      <c r="L51" s="188" t="s">
        <v>10</v>
      </c>
    </row>
    <row r="52" spans="1:12" ht="18.600000000000001" customHeight="1">
      <c r="A52" s="157" t="s">
        <v>172</v>
      </c>
      <c r="B52" s="157"/>
      <c r="C52" s="157"/>
      <c r="D52" s="157"/>
      <c r="E52" s="85"/>
      <c r="F52" s="159"/>
      <c r="G52" s="85"/>
      <c r="H52" s="85"/>
      <c r="I52" s="85"/>
      <c r="J52" s="169"/>
      <c r="K52" s="85"/>
      <c r="L52" s="165"/>
    </row>
    <row r="53" spans="1:12" ht="18.600000000000001" customHeight="1">
      <c r="A53" s="158" t="s">
        <v>173</v>
      </c>
      <c r="B53" s="157"/>
      <c r="C53" s="157"/>
      <c r="D53" s="157"/>
      <c r="E53" s="85"/>
      <c r="F53" s="190"/>
      <c r="G53" s="191"/>
      <c r="H53" s="191"/>
      <c r="I53" s="191"/>
      <c r="J53" s="192"/>
      <c r="K53" s="191"/>
      <c r="L53" s="193"/>
    </row>
    <row r="54" spans="1:12" ht="18.600000000000001" customHeight="1">
      <c r="A54" s="158"/>
      <c r="B54" s="158" t="s">
        <v>19</v>
      </c>
      <c r="C54" s="157"/>
      <c r="D54" s="157"/>
      <c r="E54" s="85"/>
      <c r="F54" s="190">
        <v>-2725</v>
      </c>
      <c r="G54" s="191"/>
      <c r="H54" s="191">
        <v>-10544</v>
      </c>
      <c r="I54" s="191"/>
      <c r="J54" s="169">
        <v>-2725</v>
      </c>
      <c r="K54" s="191"/>
      <c r="L54" s="193">
        <v>-10544</v>
      </c>
    </row>
    <row r="55" spans="1:12" ht="18.600000000000001" customHeight="1">
      <c r="A55" s="158" t="s">
        <v>174</v>
      </c>
      <c r="B55" s="157"/>
      <c r="C55" s="157"/>
      <c r="D55" s="162"/>
      <c r="E55" s="85"/>
      <c r="F55" s="190">
        <v>-17578200</v>
      </c>
      <c r="G55" s="85"/>
      <c r="H55" s="165">
        <v>-65360077</v>
      </c>
      <c r="I55" s="85"/>
      <c r="J55" s="169">
        <v>-17578200</v>
      </c>
      <c r="K55" s="85"/>
      <c r="L55" s="165">
        <v>-65354077</v>
      </c>
    </row>
    <row r="56" spans="1:12" ht="18.600000000000001" customHeight="1">
      <c r="A56" s="85" t="s">
        <v>175</v>
      </c>
      <c r="B56" s="85"/>
      <c r="C56" s="85"/>
      <c r="D56" s="194"/>
      <c r="E56" s="85"/>
      <c r="F56" s="169">
        <v>-61342</v>
      </c>
      <c r="G56" s="85"/>
      <c r="H56" s="165">
        <v>-238660</v>
      </c>
      <c r="I56" s="85"/>
      <c r="J56" s="169">
        <v>-61342</v>
      </c>
      <c r="K56" s="85"/>
      <c r="L56" s="165">
        <v>-238660</v>
      </c>
    </row>
    <row r="57" spans="1:12" ht="18.600000000000001" customHeight="1">
      <c r="A57" s="85" t="s">
        <v>176</v>
      </c>
      <c r="B57" s="85"/>
      <c r="C57" s="85"/>
      <c r="D57" s="194"/>
      <c r="E57" s="85"/>
      <c r="F57" s="169">
        <v>1214953</v>
      </c>
      <c r="G57" s="85"/>
      <c r="H57" s="165">
        <v>6000</v>
      </c>
      <c r="I57" s="85"/>
      <c r="J57" s="169">
        <v>1214953</v>
      </c>
      <c r="K57" s="85"/>
      <c r="L57" s="165">
        <v>6000</v>
      </c>
    </row>
    <row r="58" spans="1:12" ht="18.600000000000001" customHeight="1">
      <c r="A58" s="85" t="s">
        <v>177</v>
      </c>
      <c r="B58" s="85"/>
      <c r="C58" s="85"/>
      <c r="D58" s="194"/>
      <c r="E58" s="85"/>
      <c r="F58" s="169">
        <v>-2500000</v>
      </c>
      <c r="G58" s="85"/>
      <c r="H58" s="165">
        <v>40896488</v>
      </c>
      <c r="I58" s="85"/>
      <c r="J58" s="169">
        <v>-2500000</v>
      </c>
      <c r="K58" s="85"/>
      <c r="L58" s="165">
        <v>40896488</v>
      </c>
    </row>
    <row r="59" spans="1:12" ht="18.600000000000001" customHeight="1">
      <c r="A59" s="158" t="s">
        <v>178</v>
      </c>
      <c r="B59" s="157"/>
      <c r="C59" s="157"/>
      <c r="D59" s="194"/>
      <c r="E59" s="85"/>
      <c r="F59" s="169">
        <v>0</v>
      </c>
      <c r="G59" s="85"/>
      <c r="H59" s="165">
        <v>0</v>
      </c>
      <c r="I59" s="85"/>
      <c r="J59" s="169">
        <v>0</v>
      </c>
      <c r="K59" s="85"/>
      <c r="L59" s="165">
        <v>-7499850</v>
      </c>
    </row>
    <row r="60" spans="1:12" ht="18.600000000000001" customHeight="1">
      <c r="A60" s="85" t="s">
        <v>179</v>
      </c>
      <c r="B60" s="85"/>
      <c r="C60" s="85"/>
      <c r="D60" s="194">
        <v>20</v>
      </c>
      <c r="E60" s="85"/>
      <c r="F60" s="169">
        <v>0</v>
      </c>
      <c r="G60" s="85"/>
      <c r="H60" s="165">
        <v>0</v>
      </c>
      <c r="I60" s="85"/>
      <c r="J60" s="169">
        <v>-14310000</v>
      </c>
      <c r="K60" s="85"/>
      <c r="L60" s="165">
        <v>-12800000</v>
      </c>
    </row>
    <row r="61" spans="1:12" ht="18.600000000000001" customHeight="1">
      <c r="A61" s="85" t="s">
        <v>180</v>
      </c>
      <c r="B61" s="85"/>
      <c r="C61" s="85"/>
      <c r="D61" s="162">
        <v>20</v>
      </c>
      <c r="E61" s="85"/>
      <c r="F61" s="169">
        <v>0</v>
      </c>
      <c r="G61" s="85"/>
      <c r="H61" s="165">
        <v>0</v>
      </c>
      <c r="I61" s="85"/>
      <c r="J61" s="169">
        <v>26530369</v>
      </c>
      <c r="K61" s="85"/>
      <c r="L61" s="165">
        <v>0</v>
      </c>
    </row>
    <row r="62" spans="1:12" ht="18.600000000000001" customHeight="1">
      <c r="A62" s="85" t="s">
        <v>181</v>
      </c>
      <c r="B62" s="85"/>
      <c r="C62" s="85"/>
      <c r="D62" s="194"/>
      <c r="E62" s="85"/>
      <c r="F62" s="175">
        <v>728378</v>
      </c>
      <c r="G62" s="85"/>
      <c r="H62" s="176">
        <v>907725</v>
      </c>
      <c r="I62" s="85"/>
      <c r="J62" s="169">
        <v>5491481</v>
      </c>
      <c r="K62" s="85"/>
      <c r="L62" s="165">
        <v>887021</v>
      </c>
    </row>
    <row r="63" spans="1:12" ht="5.0999999999999996" customHeight="1">
      <c r="A63" s="158"/>
      <c r="B63" s="158"/>
      <c r="C63" s="158"/>
      <c r="D63" s="162"/>
      <c r="E63" s="85"/>
      <c r="F63" s="195"/>
      <c r="G63" s="85"/>
      <c r="H63" s="196"/>
      <c r="I63" s="85"/>
      <c r="J63" s="195"/>
      <c r="K63" s="85"/>
      <c r="L63" s="196"/>
    </row>
    <row r="64" spans="1:12" ht="21.75" customHeight="1">
      <c r="A64" s="197" t="s">
        <v>182</v>
      </c>
      <c r="B64" s="197"/>
      <c r="C64" s="197"/>
      <c r="D64" s="194"/>
      <c r="E64" s="85"/>
      <c r="F64" s="175">
        <f>SUM(F54:F63)</f>
        <v>-18198936</v>
      </c>
      <c r="G64" s="85"/>
      <c r="H64" s="176">
        <f>SUM(H54:H63)</f>
        <v>-23799068</v>
      </c>
      <c r="I64" s="85"/>
      <c r="J64" s="175">
        <f>SUM(J54:J63)</f>
        <v>-1215464</v>
      </c>
      <c r="K64" s="85"/>
      <c r="L64" s="176">
        <f>SUM(L54:L63)</f>
        <v>-44113622</v>
      </c>
    </row>
    <row r="65" spans="1:12" ht="11.1" customHeight="1">
      <c r="A65" s="197"/>
      <c r="B65" s="197"/>
      <c r="C65" s="197"/>
      <c r="D65" s="194"/>
      <c r="E65" s="85"/>
      <c r="F65" s="169"/>
      <c r="G65" s="85"/>
      <c r="H65" s="165"/>
      <c r="I65" s="85"/>
      <c r="J65" s="169"/>
      <c r="K65" s="85"/>
      <c r="L65" s="165"/>
    </row>
    <row r="66" spans="1:12" ht="18.600000000000001" customHeight="1">
      <c r="A66" s="181" t="s">
        <v>183</v>
      </c>
      <c r="B66" s="198"/>
      <c r="C66" s="198"/>
      <c r="D66" s="199"/>
      <c r="E66" s="143"/>
      <c r="F66" s="200"/>
      <c r="G66" s="143"/>
      <c r="H66" s="180"/>
      <c r="I66" s="143"/>
      <c r="J66" s="200"/>
      <c r="K66" s="143"/>
      <c r="L66" s="180"/>
    </row>
    <row r="67" spans="1:12" ht="18.600000000000001" customHeight="1">
      <c r="A67" s="143" t="s">
        <v>184</v>
      </c>
      <c r="B67" s="179"/>
      <c r="C67" s="179"/>
      <c r="D67" s="199">
        <v>16</v>
      </c>
      <c r="E67" s="143"/>
      <c r="F67" s="201">
        <v>279500000</v>
      </c>
      <c r="G67" s="143"/>
      <c r="H67" s="202">
        <v>15000000</v>
      </c>
      <c r="I67" s="143"/>
      <c r="J67" s="200">
        <v>279500000</v>
      </c>
      <c r="K67" s="143"/>
      <c r="L67" s="180">
        <v>15000000</v>
      </c>
    </row>
    <row r="68" spans="1:12" ht="18.600000000000001" customHeight="1">
      <c r="A68" s="143" t="s">
        <v>185</v>
      </c>
      <c r="B68" s="179"/>
      <c r="C68" s="179"/>
      <c r="D68" s="199"/>
      <c r="E68" s="143"/>
      <c r="F68" s="201">
        <v>-9709750</v>
      </c>
      <c r="G68" s="143"/>
      <c r="H68" s="202">
        <v>0</v>
      </c>
      <c r="I68" s="143"/>
      <c r="J68" s="200">
        <v>-9709750</v>
      </c>
      <c r="K68" s="143"/>
      <c r="L68" s="180">
        <v>0</v>
      </c>
    </row>
    <row r="69" spans="1:12" ht="18.600000000000001" customHeight="1">
      <c r="A69" s="143" t="s">
        <v>186</v>
      </c>
      <c r="B69" s="179"/>
      <c r="C69" s="179"/>
      <c r="D69" s="199"/>
      <c r="E69" s="143"/>
      <c r="F69" s="201">
        <v>35863801</v>
      </c>
      <c r="G69" s="202"/>
      <c r="H69" s="202">
        <v>236460654</v>
      </c>
      <c r="I69" s="202"/>
      <c r="J69" s="200">
        <v>35863801</v>
      </c>
      <c r="K69" s="202"/>
      <c r="L69" s="202">
        <v>236460654</v>
      </c>
    </row>
    <row r="70" spans="1:12" ht="18.600000000000001" customHeight="1">
      <c r="A70" s="143" t="s">
        <v>187</v>
      </c>
      <c r="B70" s="179"/>
      <c r="C70" s="179"/>
      <c r="D70" s="199"/>
      <c r="E70" s="143"/>
      <c r="F70" s="201">
        <v>-93515516</v>
      </c>
      <c r="G70" s="143"/>
      <c r="H70" s="202">
        <v>-210173778</v>
      </c>
      <c r="I70" s="143"/>
      <c r="J70" s="200">
        <v>-93515516</v>
      </c>
      <c r="K70" s="143"/>
      <c r="L70" s="180">
        <v>-195497227</v>
      </c>
    </row>
    <row r="71" spans="1:12" ht="18.600000000000001" customHeight="1">
      <c r="A71" s="198" t="s">
        <v>188</v>
      </c>
      <c r="B71" s="179"/>
      <c r="C71" s="179"/>
      <c r="D71" s="199"/>
      <c r="E71" s="143"/>
      <c r="F71" s="201">
        <v>0</v>
      </c>
      <c r="G71" s="143"/>
      <c r="H71" s="202">
        <v>46271876</v>
      </c>
      <c r="I71" s="143"/>
      <c r="J71" s="200">
        <v>0</v>
      </c>
      <c r="K71" s="143"/>
      <c r="L71" s="180">
        <v>40871876</v>
      </c>
    </row>
    <row r="72" spans="1:12" ht="18.600000000000001" customHeight="1">
      <c r="A72" s="143" t="s">
        <v>189</v>
      </c>
      <c r="B72" s="179"/>
      <c r="C72" s="179"/>
      <c r="D72" s="199">
        <v>13</v>
      </c>
      <c r="E72" s="143"/>
      <c r="F72" s="201">
        <v>-8751904</v>
      </c>
      <c r="G72" s="143"/>
      <c r="H72" s="202">
        <v>-7019784</v>
      </c>
      <c r="I72" s="143"/>
      <c r="J72" s="200">
        <v>-8751904</v>
      </c>
      <c r="K72" s="143"/>
      <c r="L72" s="180">
        <v>-7019784</v>
      </c>
    </row>
    <row r="73" spans="1:12" ht="18.600000000000001" customHeight="1">
      <c r="A73" s="143" t="s">
        <v>190</v>
      </c>
      <c r="B73" s="179"/>
      <c r="C73" s="179"/>
      <c r="D73" s="199">
        <v>14</v>
      </c>
      <c r="E73" s="143"/>
      <c r="F73" s="201">
        <v>-12283522</v>
      </c>
      <c r="G73" s="143"/>
      <c r="H73" s="202">
        <v>-10787427</v>
      </c>
      <c r="I73" s="143"/>
      <c r="J73" s="200">
        <v>-12083614</v>
      </c>
      <c r="K73" s="143"/>
      <c r="L73" s="180">
        <v>-10604464</v>
      </c>
    </row>
    <row r="74" spans="1:12" ht="18.600000000000001" customHeight="1">
      <c r="A74" s="143" t="s">
        <v>191</v>
      </c>
      <c r="B74" s="152"/>
      <c r="C74" s="152"/>
      <c r="D74" s="152"/>
      <c r="E74" s="143"/>
      <c r="F74" s="203"/>
      <c r="G74" s="143"/>
      <c r="H74" s="143"/>
      <c r="I74" s="143"/>
      <c r="J74" s="200"/>
      <c r="K74" s="143"/>
      <c r="L74" s="180"/>
    </row>
    <row r="75" spans="1:12" ht="18.600000000000001" customHeight="1">
      <c r="A75" s="143"/>
      <c r="B75" s="179" t="s">
        <v>192</v>
      </c>
      <c r="C75" s="179"/>
      <c r="D75" s="199"/>
      <c r="E75" s="143"/>
      <c r="F75" s="201">
        <v>0</v>
      </c>
      <c r="G75" s="143"/>
      <c r="H75" s="202">
        <v>150</v>
      </c>
      <c r="I75" s="143"/>
      <c r="J75" s="200">
        <v>0</v>
      </c>
      <c r="K75" s="143"/>
      <c r="L75" s="180">
        <v>0</v>
      </c>
    </row>
    <row r="76" spans="1:12" ht="18.600000000000001" customHeight="1">
      <c r="A76" s="143" t="s">
        <v>193</v>
      </c>
      <c r="B76" s="179"/>
      <c r="C76" s="179"/>
      <c r="D76" s="199"/>
      <c r="E76" s="143"/>
      <c r="F76" s="204">
        <v>-31595500</v>
      </c>
      <c r="G76" s="143"/>
      <c r="H76" s="202">
        <v>-7400000</v>
      </c>
      <c r="I76" s="143"/>
      <c r="J76" s="205">
        <v>-31595500</v>
      </c>
      <c r="K76" s="143"/>
      <c r="L76" s="180">
        <v>-7400000</v>
      </c>
    </row>
    <row r="77" spans="1:12" ht="5.0999999999999996" customHeight="1">
      <c r="A77" s="179"/>
      <c r="B77" s="179"/>
      <c r="C77" s="179"/>
      <c r="D77" s="199"/>
      <c r="E77" s="143"/>
      <c r="F77" s="206"/>
      <c r="G77" s="143"/>
      <c r="H77" s="207"/>
      <c r="I77" s="143"/>
      <c r="J77" s="206"/>
      <c r="K77" s="143"/>
      <c r="L77" s="207"/>
    </row>
    <row r="78" spans="1:12" ht="18.600000000000001" customHeight="1">
      <c r="A78" s="179" t="s">
        <v>194</v>
      </c>
      <c r="B78" s="179"/>
      <c r="C78" s="179"/>
      <c r="D78" s="199"/>
      <c r="E78" s="143"/>
      <c r="F78" s="205">
        <f>SUM(F67:F76)</f>
        <v>159507609</v>
      </c>
      <c r="G78" s="143"/>
      <c r="H78" s="178">
        <f>SUM(H67:H76)</f>
        <v>62351691</v>
      </c>
      <c r="I78" s="143"/>
      <c r="J78" s="205">
        <f>SUM(J67:J76)</f>
        <v>159707517</v>
      </c>
      <c r="K78" s="143"/>
      <c r="L78" s="178">
        <f>SUM(L67:L76)</f>
        <v>71811055</v>
      </c>
    </row>
    <row r="79" spans="1:12" ht="12" customHeight="1">
      <c r="A79" s="146"/>
      <c r="B79" s="166"/>
      <c r="C79" s="166"/>
      <c r="D79" s="166"/>
      <c r="E79" s="143"/>
      <c r="F79" s="200"/>
      <c r="G79" s="143"/>
      <c r="H79" s="180"/>
      <c r="I79" s="143"/>
      <c r="J79" s="200"/>
      <c r="K79" s="143"/>
      <c r="L79" s="180"/>
    </row>
    <row r="80" spans="1:12" ht="18.600000000000001" customHeight="1">
      <c r="A80" s="146" t="s">
        <v>195</v>
      </c>
      <c r="B80" s="166"/>
      <c r="C80" s="166"/>
      <c r="D80" s="208"/>
      <c r="E80" s="143"/>
      <c r="F80" s="200">
        <f>SUM(F35,F64,F78)</f>
        <v>110471977</v>
      </c>
      <c r="G80" s="143"/>
      <c r="H80" s="180">
        <f>SUM(H35,H64,H78)</f>
        <v>-4626845</v>
      </c>
      <c r="I80" s="143"/>
      <c r="J80" s="200">
        <f>SUM(J35,J64,J78)</f>
        <v>125216705</v>
      </c>
      <c r="K80" s="143"/>
      <c r="L80" s="180">
        <f>SUM(L35,L64,L78)</f>
        <v>-1315416</v>
      </c>
    </row>
    <row r="81" spans="1:12" ht="18.600000000000001" customHeight="1">
      <c r="A81" s="166" t="s">
        <v>196</v>
      </c>
      <c r="B81" s="166"/>
      <c r="C81" s="166"/>
      <c r="D81" s="208"/>
      <c r="E81" s="143"/>
      <c r="F81" s="200">
        <v>72678070</v>
      </c>
      <c r="G81" s="143"/>
      <c r="H81" s="180">
        <v>8834001</v>
      </c>
      <c r="I81" s="143"/>
      <c r="J81" s="200">
        <v>52682211</v>
      </c>
      <c r="K81" s="143"/>
      <c r="L81" s="180">
        <v>-1619905</v>
      </c>
    </row>
    <row r="82" spans="1:12" ht="5.0999999999999996" customHeight="1">
      <c r="A82" s="179"/>
      <c r="B82" s="179"/>
      <c r="C82" s="179"/>
      <c r="D82" s="199"/>
      <c r="E82" s="143"/>
      <c r="F82" s="206"/>
      <c r="G82" s="143"/>
      <c r="H82" s="207"/>
      <c r="I82" s="143"/>
      <c r="J82" s="206"/>
      <c r="K82" s="143"/>
      <c r="L82" s="207"/>
    </row>
    <row r="83" spans="1:12" ht="18.600000000000001" customHeight="1" thickBot="1">
      <c r="A83" s="146" t="s">
        <v>197</v>
      </c>
      <c r="B83" s="166"/>
      <c r="C83" s="166"/>
      <c r="D83" s="208"/>
      <c r="E83" s="143"/>
      <c r="F83" s="209">
        <f>SUM(F80:F81)</f>
        <v>183150047</v>
      </c>
      <c r="G83" s="143"/>
      <c r="H83" s="210">
        <f>SUM(H80:H81)</f>
        <v>4207156</v>
      </c>
      <c r="I83" s="143"/>
      <c r="J83" s="209">
        <f>SUM(J80:J81)</f>
        <v>177898916</v>
      </c>
      <c r="K83" s="143"/>
      <c r="L83" s="210">
        <f>SUM(L80:L81)</f>
        <v>-2935321</v>
      </c>
    </row>
    <row r="84" spans="1:12" ht="11.1" customHeight="1" thickTop="1">
      <c r="A84" s="211"/>
      <c r="B84" s="143"/>
      <c r="C84" s="143"/>
      <c r="D84" s="212"/>
      <c r="E84" s="143"/>
      <c r="F84" s="213"/>
      <c r="G84" s="214"/>
      <c r="H84" s="215"/>
      <c r="I84" s="214"/>
      <c r="J84" s="213"/>
      <c r="K84" s="214"/>
      <c r="L84" s="216"/>
    </row>
    <row r="85" spans="1:12" ht="18.600000000000001" customHeight="1">
      <c r="A85" s="217" t="s">
        <v>13</v>
      </c>
      <c r="B85" s="143"/>
      <c r="C85" s="143"/>
      <c r="D85" s="212"/>
      <c r="E85" s="143"/>
      <c r="F85" s="213"/>
      <c r="G85" s="214"/>
      <c r="H85" s="215"/>
      <c r="I85" s="214"/>
      <c r="J85" s="213"/>
      <c r="K85" s="214"/>
      <c r="L85" s="216"/>
    </row>
    <row r="86" spans="1:12" ht="18.600000000000001" customHeight="1">
      <c r="A86" s="211" t="s">
        <v>13</v>
      </c>
      <c r="B86" s="143"/>
      <c r="C86" s="143"/>
      <c r="D86" s="212"/>
      <c r="E86" s="143"/>
      <c r="F86" s="200">
        <v>196113544</v>
      </c>
      <c r="G86" s="143"/>
      <c r="H86" s="180">
        <v>17329431</v>
      </c>
      <c r="I86" s="143"/>
      <c r="J86" s="200">
        <v>187911623</v>
      </c>
      <c r="K86" s="143"/>
      <c r="L86" s="180">
        <v>9096736</v>
      </c>
    </row>
    <row r="87" spans="1:12" ht="18.600000000000001" customHeight="1">
      <c r="A87" s="211" t="s">
        <v>198</v>
      </c>
      <c r="B87" s="143"/>
      <c r="C87" s="143"/>
      <c r="D87" s="212"/>
      <c r="E87" s="143"/>
      <c r="F87" s="205">
        <v>-12963497</v>
      </c>
      <c r="G87" s="143"/>
      <c r="H87" s="178">
        <v>-13122275</v>
      </c>
      <c r="I87" s="143"/>
      <c r="J87" s="205">
        <v>-10012707</v>
      </c>
      <c r="K87" s="143"/>
      <c r="L87" s="178">
        <v>-12032057</v>
      </c>
    </row>
    <row r="88" spans="1:12" ht="5.0999999999999996" customHeight="1">
      <c r="A88" s="211"/>
      <c r="B88" s="143"/>
      <c r="C88" s="143"/>
      <c r="D88" s="212"/>
      <c r="E88" s="143"/>
      <c r="F88" s="200"/>
      <c r="G88" s="143"/>
      <c r="H88" s="180"/>
      <c r="I88" s="143"/>
      <c r="J88" s="200"/>
      <c r="K88" s="143"/>
      <c r="L88" s="180"/>
    </row>
    <row r="89" spans="1:12" ht="18.600000000000001" customHeight="1" thickBot="1">
      <c r="A89" s="211"/>
      <c r="B89" s="143"/>
      <c r="C89" s="143"/>
      <c r="D89" s="212"/>
      <c r="E89" s="143"/>
      <c r="F89" s="209">
        <f>SUM(F86:F87)</f>
        <v>183150047</v>
      </c>
      <c r="G89" s="143"/>
      <c r="H89" s="210">
        <f>SUM(H86:H87)</f>
        <v>4207156</v>
      </c>
      <c r="I89" s="143"/>
      <c r="J89" s="209">
        <f>SUM(J86:J87)</f>
        <v>177898916</v>
      </c>
      <c r="K89" s="143"/>
      <c r="L89" s="210">
        <f>SUM(L86:L87)</f>
        <v>-2935321</v>
      </c>
    </row>
    <row r="90" spans="1:12" ht="11.1" customHeight="1" thickTop="1">
      <c r="A90" s="211"/>
      <c r="B90" s="143"/>
      <c r="C90" s="143"/>
      <c r="D90" s="212"/>
      <c r="E90" s="143"/>
      <c r="F90" s="213"/>
      <c r="G90" s="214"/>
      <c r="H90" s="215"/>
      <c r="I90" s="214"/>
      <c r="J90" s="213"/>
      <c r="K90" s="214"/>
      <c r="L90" s="216"/>
    </row>
    <row r="91" spans="1:12" ht="18.600000000000001" customHeight="1">
      <c r="A91" s="152" t="s">
        <v>199</v>
      </c>
      <c r="B91" s="179"/>
      <c r="C91" s="179"/>
      <c r="D91" s="199"/>
      <c r="E91" s="143"/>
      <c r="F91" s="203"/>
      <c r="G91" s="143"/>
      <c r="H91" s="143"/>
      <c r="I91" s="143"/>
      <c r="J91" s="203"/>
      <c r="K91" s="143"/>
      <c r="L91" s="143"/>
    </row>
    <row r="92" spans="1:12" ht="5.0999999999999996" customHeight="1">
      <c r="A92" s="152"/>
      <c r="B92" s="179"/>
      <c r="C92" s="179"/>
      <c r="D92" s="199"/>
      <c r="E92" s="143"/>
      <c r="F92" s="200"/>
      <c r="G92" s="143"/>
      <c r="H92" s="180"/>
      <c r="I92" s="143"/>
      <c r="J92" s="200"/>
      <c r="K92" s="143"/>
      <c r="L92" s="180"/>
    </row>
    <row r="93" spans="1:12" ht="18.600000000000001" customHeight="1">
      <c r="A93" s="211" t="s">
        <v>200</v>
      </c>
      <c r="B93" s="143"/>
      <c r="C93" s="143"/>
      <c r="D93" s="212"/>
      <c r="E93" s="143"/>
      <c r="F93" s="200">
        <v>0</v>
      </c>
      <c r="G93" s="214"/>
      <c r="H93" s="180">
        <v>122752</v>
      </c>
      <c r="I93" s="214"/>
      <c r="J93" s="200">
        <v>0</v>
      </c>
      <c r="K93" s="214"/>
      <c r="L93" s="180">
        <v>122752</v>
      </c>
    </row>
    <row r="94" spans="1:12" ht="18.600000000000001" customHeight="1">
      <c r="A94" s="211" t="s">
        <v>201</v>
      </c>
      <c r="B94" s="143"/>
      <c r="C94" s="143"/>
      <c r="D94" s="212"/>
      <c r="E94" s="143"/>
      <c r="F94" s="218">
        <v>1846215</v>
      </c>
      <c r="G94" s="214"/>
      <c r="H94" s="180">
        <v>0</v>
      </c>
      <c r="I94" s="214"/>
      <c r="J94" s="218">
        <v>1846215</v>
      </c>
      <c r="K94" s="214"/>
      <c r="L94" s="180">
        <v>0</v>
      </c>
    </row>
    <row r="95" spans="1:12" ht="18.600000000000001" customHeight="1">
      <c r="A95" s="211" t="s">
        <v>202</v>
      </c>
      <c r="B95" s="143"/>
      <c r="C95" s="143"/>
      <c r="D95" s="212"/>
      <c r="E95" s="143"/>
      <c r="F95" s="218">
        <v>6848</v>
      </c>
      <c r="G95" s="214"/>
      <c r="H95" s="216">
        <v>0</v>
      </c>
      <c r="I95" s="214"/>
      <c r="J95" s="218">
        <v>6848</v>
      </c>
      <c r="K95" s="214"/>
      <c r="L95" s="216">
        <v>0</v>
      </c>
    </row>
    <row r="96" spans="1:12" ht="3" customHeight="1">
      <c r="A96" s="211"/>
      <c r="B96" s="143"/>
      <c r="C96" s="143"/>
      <c r="D96" s="212"/>
      <c r="E96" s="143"/>
      <c r="F96" s="216"/>
      <c r="G96" s="214"/>
      <c r="H96" s="216"/>
      <c r="I96" s="214"/>
      <c r="J96" s="216"/>
      <c r="K96" s="214"/>
      <c r="L96" s="216"/>
    </row>
    <row r="97" spans="1:12" ht="21.95" customHeight="1">
      <c r="A97" s="219" t="str">
        <f>A43</f>
        <v>หมายเหตุประกอบข้อมูลทางการเงินเป็นส่วนหนึ่งของข้อมูลทางการเงินระหว่างกาลนี้</v>
      </c>
      <c r="B97" s="150"/>
      <c r="C97" s="150"/>
      <c r="D97" s="150"/>
      <c r="E97" s="150"/>
      <c r="F97" s="150"/>
      <c r="G97" s="150"/>
      <c r="H97" s="150"/>
      <c r="I97" s="150"/>
      <c r="J97" s="220"/>
      <c r="K97" s="150"/>
      <c r="L97" s="220"/>
    </row>
  </sheetData>
  <mergeCells count="4">
    <mergeCell ref="F5:H5"/>
    <mergeCell ref="J5:L5"/>
    <mergeCell ref="F48:H48"/>
    <mergeCell ref="J48:L48"/>
  </mergeCells>
  <pageMargins left="0.8" right="0.5" top="0.5" bottom="0.6" header="0.49" footer="0.4"/>
  <pageSetup paperSize="9" scale="88" firstPageNumber="10" orientation="portrait" blackAndWhite="1" useFirstPageNumber="1" horizontalDpi="1200" verticalDpi="1200" r:id="rId1"/>
  <headerFooter>
    <oddFooter>&amp;R&amp;"Browallia New,Regular"&amp;13&amp;P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PricewaterhouseCoopers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Chayaporn Srilap</dc:creator>
  <cp:keywords/>
  <dc:description/>
  <cp:lastModifiedBy>Kodchawan Srikaewpraphan</cp:lastModifiedBy>
  <cp:revision/>
  <dcterms:created xsi:type="dcterms:W3CDTF">2021-08-04T07:16:26Z</dcterms:created>
  <dcterms:modified xsi:type="dcterms:W3CDTF">2025-06-20T10:41:32Z</dcterms:modified>
  <cp:category/>
  <cp:contentStatus/>
</cp:coreProperties>
</file>