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/>
  <mc:AlternateContent xmlns:mc="http://schemas.openxmlformats.org/markup-compatibility/2006">
    <mc:Choice Requires="x15">
      <x15ac:absPath xmlns:x15ac="http://schemas.microsoft.com/office/spreadsheetml/2010/11/ac" url="https://proenth-my.sharepoint.com/personal/narong_proen_co_th/Documents/Narong DATA/ProEn Corp. Group/PROEN 2021/09.2021/FS from Audit PwC/PROEN FS Q3'21 - FS Elcid/"/>
    </mc:Choice>
  </mc:AlternateContent>
  <xr:revisionPtr revIDLastSave="0" documentId="8_{DBA8B25B-86BC-4CD9-A49F-CDF12FC228BA}" xr6:coauthVersionLast="47" xr6:coauthVersionMax="47" xr10:uidLastSave="{00000000-0000-0000-0000-000000000000}"/>
  <bookViews>
    <workbookView xWindow="-110" yWindow="-110" windowWidth="19420" windowHeight="10420" tabRatio="422" xr2:uid="{00000000-000D-0000-FFFF-FFFF00000000}"/>
  </bookViews>
  <sheets>
    <sheet name="TH 2-4" sheetId="1" r:id="rId1"/>
    <sheet name="T 5 (3M)" sheetId="2" r:id="rId2"/>
    <sheet name="T6 (9M)" sheetId="3" r:id="rId3"/>
    <sheet name="T 7 conso" sheetId="4" r:id="rId4"/>
    <sheet name="T8" sheetId="5" r:id="rId5"/>
    <sheet name="T9-10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hvxMuxnhsHpzUaRvF0Raw5h5sgBw=="/>
    </ext>
  </extLst>
</workbook>
</file>

<file path=xl/calcChain.xml><?xml version="1.0" encoding="utf-8"?>
<calcChain xmlns="http://schemas.openxmlformats.org/spreadsheetml/2006/main">
  <c r="L97" i="6" l="1"/>
  <c r="J97" i="6"/>
  <c r="H97" i="6"/>
  <c r="F97" i="6"/>
  <c r="L86" i="6"/>
  <c r="J86" i="6"/>
  <c r="H86" i="6"/>
  <c r="F86" i="6"/>
  <c r="L72" i="6"/>
  <c r="J72" i="6"/>
  <c r="H72" i="6"/>
  <c r="F72" i="6"/>
  <c r="A49" i="6"/>
  <c r="A104" i="6" s="1"/>
  <c r="L33" i="6"/>
  <c r="L37" i="6" s="1"/>
  <c r="H33" i="6"/>
  <c r="H37" i="6" s="1"/>
  <c r="A3" i="6"/>
  <c r="A52" i="6" s="1"/>
  <c r="J29" i="5"/>
  <c r="H29" i="5"/>
  <c r="F29" i="5"/>
  <c r="L26" i="5"/>
  <c r="N26" i="5" s="1"/>
  <c r="N25" i="5"/>
  <c r="N24" i="5"/>
  <c r="N21" i="5"/>
  <c r="L19" i="5"/>
  <c r="J19" i="5"/>
  <c r="H19" i="5"/>
  <c r="F19" i="5"/>
  <c r="N17" i="5"/>
  <c r="N16" i="5"/>
  <c r="N15" i="5"/>
  <c r="N12" i="5"/>
  <c r="P32" i="4"/>
  <c r="L32" i="4"/>
  <c r="J32" i="4"/>
  <c r="H32" i="4"/>
  <c r="F32" i="4"/>
  <c r="T30" i="4"/>
  <c r="T32" i="4" s="1"/>
  <c r="N30" i="4"/>
  <c r="R30" i="4" s="1"/>
  <c r="R29" i="4"/>
  <c r="V29" i="4" s="1"/>
  <c r="R28" i="4"/>
  <c r="V28" i="4" s="1"/>
  <c r="R27" i="4"/>
  <c r="V27" i="4" s="1"/>
  <c r="R24" i="4"/>
  <c r="T22" i="4"/>
  <c r="P22" i="4"/>
  <c r="N22" i="4"/>
  <c r="L22" i="4"/>
  <c r="J22" i="4"/>
  <c r="H22" i="4"/>
  <c r="F22" i="4"/>
  <c r="R20" i="4"/>
  <c r="V20" i="4" s="1"/>
  <c r="R19" i="4"/>
  <c r="V19" i="4" s="1"/>
  <c r="R18" i="4"/>
  <c r="V18" i="4" s="1"/>
  <c r="R17" i="4"/>
  <c r="V17" i="4" s="1"/>
  <c r="R14" i="4"/>
  <c r="R22" i="4" s="1"/>
  <c r="P55" i="3"/>
  <c r="N55" i="3"/>
  <c r="L55" i="3"/>
  <c r="J55" i="3"/>
  <c r="P51" i="3"/>
  <c r="N51" i="3"/>
  <c r="L51" i="3"/>
  <c r="J51" i="3"/>
  <c r="P45" i="3"/>
  <c r="N45" i="3"/>
  <c r="L45" i="3"/>
  <c r="J45" i="3"/>
  <c r="P24" i="3"/>
  <c r="N24" i="3"/>
  <c r="L24" i="3"/>
  <c r="J24" i="3"/>
  <c r="P16" i="3"/>
  <c r="N16" i="3"/>
  <c r="L16" i="3"/>
  <c r="L26" i="3" s="1"/>
  <c r="L33" i="3" s="1"/>
  <c r="L36" i="3" s="1"/>
  <c r="L39" i="3" s="1"/>
  <c r="J16" i="3"/>
  <c r="J26" i="3" s="1"/>
  <c r="J33" i="3" s="1"/>
  <c r="P55" i="2"/>
  <c r="N55" i="2"/>
  <c r="L55" i="2"/>
  <c r="J55" i="2"/>
  <c r="P51" i="2"/>
  <c r="N51" i="2"/>
  <c r="L51" i="2"/>
  <c r="J51" i="2"/>
  <c r="P45" i="2"/>
  <c r="N45" i="2"/>
  <c r="L45" i="2"/>
  <c r="J45" i="2"/>
  <c r="P24" i="2"/>
  <c r="N24" i="2"/>
  <c r="L24" i="2"/>
  <c r="J24" i="2"/>
  <c r="P16" i="2"/>
  <c r="P26" i="2" s="1"/>
  <c r="P33" i="2" s="1"/>
  <c r="P36" i="2" s="1"/>
  <c r="P39" i="2" s="1"/>
  <c r="N16" i="2"/>
  <c r="N26" i="2" s="1"/>
  <c r="N33" i="2" s="1"/>
  <c r="N36" i="2" s="1"/>
  <c r="N39" i="2" s="1"/>
  <c r="L16" i="2"/>
  <c r="L26" i="2" s="1"/>
  <c r="L33" i="2" s="1"/>
  <c r="L36" i="2" s="1"/>
  <c r="L39" i="2" s="1"/>
  <c r="J16" i="2"/>
  <c r="J26" i="2" s="1"/>
  <c r="J33" i="2" s="1"/>
  <c r="J36" i="2" s="1"/>
  <c r="J39" i="2" s="1"/>
  <c r="P119" i="1"/>
  <c r="P122" i="1" s="1"/>
  <c r="N119" i="1"/>
  <c r="N122" i="1" s="1"/>
  <c r="L119" i="1"/>
  <c r="L122" i="1" s="1"/>
  <c r="J119" i="1"/>
  <c r="J122" i="1" s="1"/>
  <c r="A89" i="1"/>
  <c r="A88" i="1"/>
  <c r="A130" i="1" s="1"/>
  <c r="P79" i="1"/>
  <c r="N79" i="1"/>
  <c r="L79" i="1"/>
  <c r="J79" i="1"/>
  <c r="P70" i="1"/>
  <c r="N70" i="1"/>
  <c r="L70" i="1"/>
  <c r="L81" i="1" s="1"/>
  <c r="J70" i="1"/>
  <c r="J81" i="1" s="1"/>
  <c r="J124" i="1" s="1"/>
  <c r="N53" i="1"/>
  <c r="J53" i="1"/>
  <c r="A49" i="1"/>
  <c r="A91" i="1" s="1"/>
  <c r="A47" i="1"/>
  <c r="P39" i="1"/>
  <c r="N39" i="1"/>
  <c r="L39" i="1"/>
  <c r="J39" i="1"/>
  <c r="P26" i="1"/>
  <c r="N26" i="1"/>
  <c r="L26" i="1"/>
  <c r="J26" i="1"/>
  <c r="V14" i="4" l="1"/>
  <c r="P26" i="3"/>
  <c r="P33" i="3" s="1"/>
  <c r="P36" i="3" s="1"/>
  <c r="P39" i="3" s="1"/>
  <c r="N26" i="3"/>
  <c r="N33" i="3" s="1"/>
  <c r="L41" i="1"/>
  <c r="L124" i="1"/>
  <c r="J41" i="1"/>
  <c r="H88" i="6"/>
  <c r="H91" i="6" s="1"/>
  <c r="V30" i="4"/>
  <c r="R32" i="4"/>
  <c r="L88" i="6"/>
  <c r="L91" i="6" s="1"/>
  <c r="N19" i="5"/>
  <c r="N81" i="1"/>
  <c r="N124" i="1" s="1"/>
  <c r="N41" i="1"/>
  <c r="P81" i="1"/>
  <c r="P124" i="1" s="1"/>
  <c r="P41" i="1"/>
  <c r="J10" i="6"/>
  <c r="J33" i="6" s="1"/>
  <c r="J37" i="6" s="1"/>
  <c r="J88" i="6" s="1"/>
  <c r="J91" i="6" s="1"/>
  <c r="N36" i="3"/>
  <c r="V22" i="4"/>
  <c r="F10" i="6"/>
  <c r="F33" i="6" s="1"/>
  <c r="F37" i="6" s="1"/>
  <c r="F88" i="6" s="1"/>
  <c r="F91" i="6" s="1"/>
  <c r="J36" i="3"/>
  <c r="J39" i="3" s="1"/>
  <c r="N32" i="4"/>
  <c r="V24" i="4"/>
  <c r="N39" i="3" l="1"/>
  <c r="L27" i="5"/>
  <c r="V32" i="4"/>
  <c r="N27" i="5" l="1"/>
  <c r="N29" i="5" s="1"/>
  <c r="L29" i="5"/>
</calcChain>
</file>

<file path=xl/sharedStrings.xml><?xml version="1.0" encoding="utf-8"?>
<sst xmlns="http://schemas.openxmlformats.org/spreadsheetml/2006/main" count="401" uniqueCount="206">
  <si>
    <t>บริษัท โปรเอ็น คอร์ป จำกัด (มหาชน)</t>
  </si>
  <si>
    <t xml:space="preserve">งบแสดงฐานะการเงิน </t>
  </si>
  <si>
    <t>ณ วันที่ 30 กันยายน พ.ศ. 2564</t>
  </si>
  <si>
    <t>งบการเงินรวม</t>
  </si>
  <si>
    <t>งบการเงินเฉพาะกิจการ</t>
  </si>
  <si>
    <t>30 กันยายน</t>
  </si>
  <si>
    <t>31 ธันวาคม</t>
  </si>
  <si>
    <t>พ.ศ. 2564</t>
  </si>
  <si>
    <t>พ.ศ. 2563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</si>
  <si>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</si>
  <si>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</si>
  <si>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</si>
  <si>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</si>
  <si>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</si>
  <si>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สินทรัพย์ทางการเงินที่วัดมูลค่าด้วย</t>
  </si>
  <si>
    <t>มูลค่ายุติธรรมผ่านกำไรหรือขาดทุน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</si>
  <si>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</si>
  <si>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</si>
  <si>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</si>
  <si>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เงินให้กู้ยืมระยะสั้นแก่บริษัทย่อย</t>
  </si>
  <si>
    <t>วิธีราคาทุนตัดจำหน่าย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</si>
  <si>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</si>
  <si>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</si>
  <si>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</si>
  <si>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</si>
  <si>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</si>
  <si>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</si>
  <si>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</si>
  <si>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</si>
  <si>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</si>
  <si>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</si>
  <si>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</si>
  <si>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</si>
  <si>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</si>
  <si>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</si>
  <si>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</si>
  <si>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</si>
  <si>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งบแสดงฐานะการเงิน </t>
    </r>
    <r>
      <rPr>
        <sz val="13"/>
        <color theme="1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</si>
  <si>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</si>
  <si>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</si>
  <si>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</si>
  <si>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</si>
  <si>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</si>
  <si>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</si>
  <si>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</si>
  <si>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หนี้สินตามสัญญาเช่าที่ถึงกำหนด</t>
  </si>
  <si>
    <t>ภาษีเงินได้ค้างจ่าย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</si>
  <si>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</si>
  <si>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</si>
  <si>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</si>
  <si>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เงินกู้ยืมระยะยาวจากสถาบันการเงิน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</si>
  <si>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</si>
  <si>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</si>
  <si>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</si>
  <si>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</si>
  <si>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</si>
  <si>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color theme="1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</si>
  <si>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</si>
  <si>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</si>
  <si>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</si>
  <si>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316,000,000 หุ้น </t>
  </si>
  <si>
    <t>มูลค่าที่ตราไว้หุ้นละ 0.5 บาท</t>
  </si>
  <si>
    <t>ทุนที่ออกและชำระแล้ว</t>
  </si>
  <si>
    <t>มูลค่าที่ได้รับชำระแล้วหุ้นละ 0.5 บาท</t>
  </si>
  <si>
    <t>(พ.ศ.2563 : หุ้นสามัญจำนวน 230,000,000 หุ้น</t>
  </si>
  <si>
    <t>มูลค่าที่ได้รับชำระแล้วหุ้นละ 0.5 บาท)</t>
  </si>
  <si>
    <t>ส่วนเกินมูลค่าหุ้นสามัญ</t>
  </si>
  <si>
    <t>ส่วนเกินทุนจากการรวมธุรกิจภายใต้การควบคุมเดียวกัน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</si>
  <si>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</si>
  <si>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</si>
  <si>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</si>
  <si>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</si>
  <si>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</si>
  <si>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</si>
  <si>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</si>
  <si>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</si>
  <si>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</si>
  <si>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สำหรับงวดสามเดือนสิ้นสุดวันที่ 30 กันยายน พ.ศ. 2564</t>
  </si>
  <si>
    <t>ข้อมูลทางการเงินรวม</t>
  </si>
  <si>
    <t>ข้อมูลทางการเงินเฉพาะกิจการ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</si>
  <si>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</si>
  <si>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</si>
  <si>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</si>
  <si>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</si>
  <si>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</si>
  <si>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</si>
  <si>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</si>
  <si>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</si>
  <si>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</si>
  <si>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</si>
  <si>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</si>
  <si>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</si>
  <si>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</si>
  <si>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</si>
  <si>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ผลขาดทุนด้านเครดิตที่คาดว่าจะเกิดขึ้น</t>
  </si>
  <si>
    <t>ต้นทุนทางการเงิน</t>
  </si>
  <si>
    <t>กำไรก่อนค่าใช้จ่ายภาษีเงินได้</t>
  </si>
  <si>
    <t>ค่าใช้จ่ายภาษีเงินได้</t>
  </si>
  <si>
    <t>กำไรสำหรับงวด</t>
  </si>
  <si>
    <t>กำไรเบ็ดเสร็จอื่น</t>
  </si>
  <si>
    <t>กำไรเบ็ดเสร็จรวมสำหรับงวด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</si>
  <si>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</si>
  <si>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</si>
  <si>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</si>
  <si>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</si>
  <si>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</si>
  <si>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</si>
  <si>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หมายเหตุประกอบข้อมูลทางการเงินเป็นส่วนหนึ่งของข้อมูลทางการเงินระหว่างกาลนี้</t>
  </si>
  <si>
    <t>สำหรับงวดเก้าเดือนสิ้นสุดวันที่ 30 กันยายน พ.ศ. 2564</t>
  </si>
  <si>
    <t>งบแสดงการเปลี่ยนแปลงส่วนของเจ้าของ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</si>
  <si>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</si>
  <si>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</si>
  <si>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</si>
  <si>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</si>
  <si>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จากการรวม</t>
  </si>
  <si>
    <t>จัดสรรแล้ว -</t>
  </si>
  <si>
    <t>การเปลี่ยนแปลง</t>
  </si>
  <si>
    <t>รวมส่วนของ</t>
  </si>
  <si>
    <t>ทุนที่ออกและ</t>
  </si>
  <si>
    <t>ส่วนเกิน</t>
  </si>
  <si>
    <t>ธุรกิจภายใต้การ</t>
  </si>
  <si>
    <t>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</si>
  <si>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</si>
  <si>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</si>
  <si>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</si>
  <si>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</si>
  <si>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</si>
  <si>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</si>
  <si>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</si>
  <si>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</si>
  <si>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</si>
  <si>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</si>
  <si>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</si>
  <si>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>ยอดยกมาต้นงวด วันที่ 1 มกราคม พ.ศ. 2563</t>
  </si>
  <si>
    <t>การเปลี่ยนแปลงในส่วนของเจ้าของสำหรับงวด</t>
  </si>
  <si>
    <t>การเพิ่มหุ้นสามัญ</t>
  </si>
  <si>
    <t>สำรองตามกฎหมาย</t>
  </si>
  <si>
    <t>ยอดคงเหลือสิ้นงวด วันที่ 30 กันยายน พ.ศ. 2563</t>
  </si>
  <si>
    <t xml:space="preserve">ยอดยกมาต้นงวด วันที่ 1 มกราคม พ.ศ. 2564 </t>
  </si>
  <si>
    <t>เงินปันผล</t>
  </si>
  <si>
    <t>ยอดคงเหลือสิ้นงวด วันที่ 30 กันยายน พ.ศ. 2564</t>
  </si>
  <si>
    <t>กรรมการ    ________________________________________            กรรมการ    ________________________________________</t>
  </si>
  <si>
    <r>
      <rPr>
        <b/>
        <sz val="13"/>
        <color theme="1"/>
        <rFont val="Browallia New"/>
        <family val="2"/>
      </rPr>
      <t>งบแสดงการเปลี่ยนแปลงส่วนของเจ้าของ (ยังไม่ได้ตรวจสอบ)</t>
    </r>
    <r>
      <rPr>
        <sz val="13"/>
        <color theme="1"/>
        <rFont val="Browallia New"/>
        <family val="2"/>
      </rPr>
      <t xml:space="preserve"> (ต่อ)</t>
    </r>
  </si>
  <si>
    <t>จัดสรรแล้ว</t>
  </si>
  <si>
    <t>- ทุนสำรอง</t>
  </si>
  <si>
    <t>ยอดคงเหลือต้นงวด วันที่ 1 มกราคม พ.ศ. 2563</t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</si>
  <si>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</si>
  <si>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</si>
  <si>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</si>
  <si>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</si>
  <si>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</si>
  <si>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</si>
  <si>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</si>
  <si>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ขาดทุนจากการตัดจำหน่ายอุปกรณ์</t>
  </si>
  <si>
    <t>(กำไร) ขาดทุนจากการจำหน่ายอุปกรณ์</t>
  </si>
  <si>
    <t xml:space="preserve">(กลับรายการ) ผลขาดทุนด้านเครดิตที่คาดว่าจะเกิดขึ้น </t>
  </si>
  <si>
    <t xml:space="preserve">(กลับรายการ) ขาดทุนจากการลดมูลค่าของสินค้าคงเหลือ </t>
  </si>
  <si>
    <t>ขาดทุนจากมูลค่ายุติธรรมของสินทรัพย์ทางการเงิน</t>
  </si>
  <si>
    <t>ดอกเบี้ยรับ</t>
  </si>
  <si>
    <t>ดอกเบี้ยจ่าย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</si>
  <si>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</si>
  <si>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</si>
  <si>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</si>
  <si>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</si>
  <si>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</si>
  <si>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</si>
  <si>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</si>
  <si>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</si>
  <si>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ผลประโยชน์พนักงาน</t>
  </si>
  <si>
    <t>เงินสด(ใช้ไปใน)ได้มาจากการดำเนินงาน</t>
  </si>
  <si>
    <t>หัก</t>
  </si>
  <si>
    <t xml:space="preserve">         </t>
  </si>
  <si>
    <t>จ่ายภาษีเงินได้</t>
  </si>
  <si>
    <t>เงินสดสุทธิ(ใช้ไปใน)ได้มาจากกิจการดำเนินงาน</t>
  </si>
  <si>
    <r>
      <t xml:space="preserve">งบกระแสเงินสด (ยังไม่ได้ตรวจสอบ) </t>
    </r>
    <r>
      <rPr>
        <sz val="13"/>
        <color theme="1"/>
        <rFont val="Browallia New"/>
        <family val="2"/>
      </rPr>
      <t>(ต่อ)</t>
    </r>
  </si>
  <si>
    <t>กระแสเงินสดจากกิจกรรมลงทุน</t>
  </si>
  <si>
    <t>เงินสดจ่ายลงทุนในสินทรัพย์ทางการเงินที่วัดมูลค่าด้วย</t>
  </si>
  <si>
    <t>มูลค่ายุติธรรมผ่านกำไรขาดทุน</t>
  </si>
  <si>
    <t>เงินสดจ่ายเพื่อซื้อที่ดินและอุปกรณ์</t>
  </si>
  <si>
    <t>เงินสดจ่ายเพื่อซื้อสินทรัพย์ไม่มีตัวตน</t>
  </si>
  <si>
    <t>เงินสดรับจากการจำหน่ายอุปกรณ์</t>
  </si>
  <si>
    <t>เงินฝากสถาบันการเงินที่ติดภาระค้ำประกันที่(เพิ่มขึ้น)ลดลง</t>
  </si>
  <si>
    <t>เงินสดจ่ายเพื่อการลงทุนในบริษัทย่อย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</si>
  <si>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</si>
  <si>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</si>
  <si>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</si>
  <si>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</si>
  <si>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</si>
  <si>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</si>
  <si>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</si>
  <si>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</si>
  <si>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</si>
  <si>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</si>
  <si>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</si>
  <si>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เงินสดจ่ายต้นทุนการทำรายการของเงินกู้ยืม</t>
  </si>
  <si>
    <t>เงินสดจ่ายคืนหนี้สินตามสัญญาเช่า</t>
  </si>
  <si>
    <t>เงินสดรับจากส่วนได้เสียที่ไม่มีอำนาจควบคุมจากการออกหุ้นของบริษัทย่อย</t>
  </si>
  <si>
    <t>เงินสดจ่ายเงินปันผล</t>
  </si>
  <si>
    <t>เงินสดสุทธิได้มาจากกิจกรรมจัดหาเงิน</t>
  </si>
  <si>
    <t>เงินสดและรายการเทียบเท่าเงินสด(ลดลง)เพิ่มขึ้นสุทธิ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</si>
  <si>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</si>
  <si>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</si>
  <si>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</si>
  <si>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</si>
  <si>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การซื้อสินทรัพย์ตามสัญญาเช่าทางการเงิน</t>
  </si>
  <si>
    <t>การซื้ออุปกรณ์โดยไม่ได้ชำระเงิน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</si>
</sst>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64" formatCode="#,##0;\(#,##0\);&quot;-&quot;"/>
    <numFmt numFmtId="165" formatCode="#,##0;\(#,##0\)"/>
    <numFmt numFmtId="166" formatCode="#,##0.00;\(#,##0.00\);&quot;-&quot;"/>
    <numFmt numFmtId="167" formatCode="_(* #,##0_);_(* \(#,##0\);_(* &quot;-&quot;??_);_(@_)"/>
    <numFmt numFmtId="168" formatCode="_-* #,##0_-;\-* #,##0_-;_-* &quot;-&quot;??_-;_-@"/>
  </numFmts>
  <fonts count="10">
    <font>
      <sz val="11"/>
      <color theme="1"/>
      <name val="Arial"/>
    </font>
    <font>
      <b/>
      <sz val="13"/>
      <color theme="1"/>
      <name val="Browallia New"/>
      <family val="2"/>
    </font>
    <font>
      <sz val="13"/>
      <color theme="1"/>
      <name val="Browallia New"/>
      <family val="2"/>
    </font>
    <font>
      <sz val="11"/>
      <name val="Arial"/>
      <family val="2"/>
    </font>
    <font>
      <sz val="13"/>
      <color rgb="FF7030A0"/>
      <name val="Browallia New"/>
      <family val="2"/>
    </font>
    <font>
      <b/>
      <sz val="13"/>
      <color rgb="FF7030A0"/>
      <name val="Browallia New"/>
      <family val="2"/>
    </font>
    <font>
      <u/>
      <sz val="13"/>
      <color theme="1"/>
      <name val="Browallia New"/>
      <family val="2"/>
    </font>
    <font>
      <sz val="13"/>
      <name val="Browallia New"/>
      <family val="2"/>
    </font>
    <font>
      <sz val="11"/>
      <color theme="1"/>
      <name val="Browallia New"/>
      <family val="2"/>
    </font>
    <font>
      <sz val="11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37" fontId="2" fillId="0" borderId="0" xfId="0" applyNumberFormat="1" applyFont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41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166" fontId="2" fillId="2" borderId="1" xfId="0" applyNumberFormat="1" applyFont="1" applyFill="1" applyBorder="1" applyAlignment="1">
      <alignment vertical="center"/>
    </xf>
    <xf numFmtId="166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41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center" vertical="center"/>
    </xf>
    <xf numFmtId="166" fontId="2" fillId="0" borderId="3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right" vertical="top"/>
    </xf>
    <xf numFmtId="41" fontId="1" fillId="0" borderId="0" xfId="0" applyNumberFormat="1" applyFont="1" applyAlignment="1">
      <alignment horizontal="right" vertical="top"/>
    </xf>
    <xf numFmtId="0" fontId="2" fillId="0" borderId="0" xfId="0" applyFont="1"/>
    <xf numFmtId="165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166" fontId="2" fillId="2" borderId="1" xfId="0" applyNumberFormat="1" applyFont="1" applyFill="1" applyBorder="1" applyAlignment="1">
      <alignment vertical="top"/>
    </xf>
    <xf numFmtId="166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4" fontId="2" fillId="2" borderId="2" xfId="0" applyNumberFormat="1" applyFont="1" applyFill="1" applyBorder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164" fontId="2" fillId="2" borderId="1" xfId="0" applyNumberFormat="1" applyFont="1" applyFill="1" applyBorder="1" applyAlignment="1">
      <alignment vertical="top"/>
    </xf>
    <xf numFmtId="164" fontId="2" fillId="0" borderId="3" xfId="0" applyNumberFormat="1" applyFont="1" applyBorder="1" applyAlignment="1">
      <alignment horizontal="right" vertical="top"/>
    </xf>
    <xf numFmtId="41" fontId="2" fillId="0" borderId="0" xfId="0" applyNumberFormat="1" applyFont="1" applyAlignment="1">
      <alignment horizontal="right" vertical="top"/>
    </xf>
    <xf numFmtId="164" fontId="2" fillId="2" borderId="2" xfId="0" applyNumberFormat="1" applyFont="1" applyFill="1" applyBorder="1" applyAlignment="1">
      <alignment vertical="top"/>
    </xf>
    <xf numFmtId="166" fontId="2" fillId="0" borderId="0" xfId="0" applyNumberFormat="1" applyFont="1" applyAlignment="1">
      <alignment horizontal="center" vertical="top"/>
    </xf>
    <xf numFmtId="166" fontId="2" fillId="0" borderId="3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164" fontId="1" fillId="0" borderId="0" xfId="0" quotePrefix="1" applyNumberFormat="1" applyFont="1" applyAlignment="1">
      <alignment horizontal="right" vertical="top"/>
    </xf>
    <xf numFmtId="165" fontId="2" fillId="0" borderId="0" xfId="0" applyNumberFormat="1" applyFont="1" applyAlignment="1">
      <alignment horizontal="left" vertical="center"/>
    </xf>
    <xf numFmtId="37" fontId="1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5" fontId="2" fillId="0" borderId="0" xfId="0" applyNumberFormat="1" applyFont="1" applyAlignment="1">
      <alignment horizontal="center" vertical="top"/>
    </xf>
    <xf numFmtId="0" fontId="2" fillId="0" borderId="0" xfId="0" quotePrefix="1" applyFont="1" applyAlignment="1">
      <alignment vertical="top"/>
    </xf>
    <xf numFmtId="165" fontId="2" fillId="0" borderId="0" xfId="0" quotePrefix="1" applyNumberFormat="1" applyFont="1" applyAlignment="1">
      <alignment horizontal="left" vertical="top"/>
    </xf>
    <xf numFmtId="165" fontId="2" fillId="0" borderId="0" xfId="0" quotePrefix="1" applyNumberFormat="1" applyFont="1" applyAlignment="1">
      <alignment horizontal="left" vertical="center"/>
    </xf>
    <xf numFmtId="164" fontId="2" fillId="2" borderId="2" xfId="0" applyNumberFormat="1" applyFont="1" applyFill="1" applyBorder="1" applyAlignment="1">
      <alignment horizontal="right" vertical="top" wrapText="1"/>
    </xf>
    <xf numFmtId="165" fontId="6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vertical="center"/>
    </xf>
    <xf numFmtId="167" fontId="2" fillId="2" borderId="1" xfId="0" applyNumberFormat="1" applyFont="1" applyFill="1" applyBorder="1" applyAlignment="1">
      <alignment horizontal="right" vertical="top"/>
    </xf>
    <xf numFmtId="167" fontId="2" fillId="0" borderId="0" xfId="0" applyNumberFormat="1" applyFont="1" applyAlignment="1">
      <alignment horizontal="right" vertical="top"/>
    </xf>
    <xf numFmtId="164" fontId="2" fillId="2" borderId="4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165" fontId="7" fillId="0" borderId="0" xfId="0" applyNumberFormat="1" applyFont="1" applyAlignment="1">
      <alignment horizontal="center" vertical="center"/>
    </xf>
    <xf numFmtId="164" fontId="2" fillId="2" borderId="4" xfId="0" applyNumberFormat="1" applyFont="1" applyFill="1" applyBorder="1" applyAlignment="1">
      <alignment horizontal="right" vertical="center"/>
    </xf>
    <xf numFmtId="165" fontId="1" fillId="0" borderId="0" xfId="0" quotePrefix="1" applyNumberFormat="1" applyFont="1" applyAlignment="1">
      <alignment horizontal="left" vertical="center"/>
    </xf>
    <xf numFmtId="168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/>
    <xf numFmtId="0" fontId="2" fillId="0" borderId="0" xfId="0" applyFont="1" applyAlignment="1"/>
    <xf numFmtId="164" fontId="2" fillId="0" borderId="0" xfId="0" applyNumberFormat="1" applyFont="1" applyFill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164" fontId="1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8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/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/>
    <xf numFmtId="0" fontId="8" fillId="0" borderId="0" xfId="0" applyFont="1" applyAlignment="1"/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6" fontId="2" fillId="0" borderId="1" xfId="0" applyNumberFormat="1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166" fontId="2" fillId="0" borderId="0" xfId="0" applyNumberFormat="1" applyFont="1" applyFill="1" applyAlignment="1">
      <alignment horizontal="center" vertical="center"/>
    </xf>
    <xf numFmtId="166" fontId="2" fillId="0" borderId="1" xfId="0" applyNumberFormat="1" applyFont="1" applyBorder="1" applyAlignment="1">
      <alignment vertical="top"/>
    </xf>
    <xf numFmtId="166" fontId="2" fillId="0" borderId="1" xfId="0" applyNumberFormat="1" applyFont="1" applyFill="1" applyBorder="1" applyAlignment="1">
      <alignment vertical="top"/>
    </xf>
    <xf numFmtId="166" fontId="2" fillId="0" borderId="0" xfId="0" applyNumberFormat="1" applyFont="1" applyFill="1" applyAlignment="1">
      <alignment horizontal="center" vertical="top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/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8" fillId="0" borderId="0" xfId="0" applyFont="1" applyAlignment="1"/>
    <xf numFmtId="165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/>
    <xf numFmtId="164" fontId="2" fillId="0" borderId="2" xfId="0" applyNumberFormat="1" applyFont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vertical="center"/>
    </xf>
    <xf numFmtId="41" fontId="1" fillId="0" borderId="2" xfId="0" applyNumberFormat="1" applyFont="1" applyBorder="1" applyAlignment="1">
      <alignment horizontal="right" vertical="center"/>
    </xf>
    <xf numFmtId="166" fontId="2" fillId="2" borderId="3" xfId="0" applyNumberFormat="1" applyFont="1" applyFill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right" vertical="top"/>
    </xf>
    <xf numFmtId="41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/>
    <xf numFmtId="164" fontId="2" fillId="0" borderId="2" xfId="0" applyNumberFormat="1" applyFont="1" applyBorder="1" applyAlignment="1">
      <alignment horizontal="right" vertical="top"/>
    </xf>
    <xf numFmtId="164" fontId="2" fillId="0" borderId="2" xfId="0" applyNumberFormat="1" applyFont="1" applyBorder="1" applyAlignment="1">
      <alignment vertical="top"/>
    </xf>
    <xf numFmtId="164" fontId="2" fillId="2" borderId="3" xfId="0" applyNumberFormat="1" applyFont="1" applyFill="1" applyBorder="1" applyAlignment="1">
      <alignment horizontal="right" vertical="top"/>
    </xf>
    <xf numFmtId="166" fontId="2" fillId="2" borderId="3" xfId="0" applyNumberFormat="1" applyFont="1" applyFill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166" fontId="2" fillId="0" borderId="2" xfId="0" applyNumberFormat="1" applyFont="1" applyBorder="1" applyAlignment="1">
      <alignment vertical="top"/>
    </xf>
    <xf numFmtId="166" fontId="2" fillId="0" borderId="2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/>
    <xf numFmtId="164" fontId="2" fillId="0" borderId="2" xfId="0" applyNumberFormat="1" applyFont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top"/>
    </xf>
    <xf numFmtId="165" fontId="2" fillId="0" borderId="2" xfId="0" applyNumberFormat="1" applyFont="1" applyBorder="1" applyAlignment="1">
      <alignment horizontal="right" vertical="top"/>
    </xf>
    <xf numFmtId="37" fontId="1" fillId="0" borderId="2" xfId="0" applyNumberFormat="1" applyFont="1" applyBorder="1" applyAlignment="1">
      <alignment horizontal="left" vertical="top"/>
    </xf>
    <xf numFmtId="165" fontId="1" fillId="0" borderId="2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right" vertical="top"/>
    </xf>
    <xf numFmtId="164" fontId="2" fillId="0" borderId="2" xfId="0" applyNumberFormat="1" applyFont="1" applyFill="1" applyBorder="1" applyAlignment="1">
      <alignment horizontal="right" vertical="top" wrapText="1"/>
    </xf>
    <xf numFmtId="164" fontId="2" fillId="0" borderId="2" xfId="0" applyNumberFormat="1" applyFont="1" applyFill="1" applyBorder="1" applyAlignment="1">
      <alignment horizontal="right" vertical="top"/>
    </xf>
    <xf numFmtId="165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top"/>
    </xf>
    <xf numFmtId="164" fontId="2" fillId="0" borderId="4" xfId="0" applyNumberFormat="1" applyFont="1" applyFill="1" applyBorder="1" applyAlignment="1">
      <alignment horizontal="right" vertical="center"/>
    </xf>
    <xf numFmtId="165" fontId="2" fillId="0" borderId="2" xfId="0" applyNumberFormat="1" applyFont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0"/>
  <sheetViews>
    <sheetView tabSelected="1" topLeftCell="A115" zoomScaleNormal="100" workbookViewId="0">
      <selection activeCell="A2" sqref="A2"/>
    </sheetView>
  </sheetViews>
  <sheetFormatPr defaultColWidth="12.625" defaultRowHeight="15" customHeight="1"/>
  <cols>
    <col min="1" max="6" width="1.625" style="93" customWidth="1"/>
    <col min="7" max="7" width="25.5" style="93" customWidth="1"/>
    <col min="8" max="8" width="6.5" style="93" customWidth="1"/>
    <col min="9" max="9" width="0.625" style="93" customWidth="1"/>
    <col min="10" max="10" width="9.375" style="93" customWidth="1"/>
    <col min="11" max="11" width="0.625" style="93" customWidth="1"/>
    <col min="12" max="12" width="9.375" style="93" customWidth="1"/>
    <col min="13" max="13" width="0.625" style="93" customWidth="1"/>
    <col min="14" max="14" width="9.375" style="93" customWidth="1"/>
    <col min="15" max="15" width="0.625" style="93" customWidth="1"/>
    <col min="16" max="16" width="9.375" style="93" customWidth="1"/>
    <col min="17" max="16384" width="12.625" style="93"/>
  </cols>
  <sheetData>
    <row r="1" spans="1:16" ht="21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4"/>
      <c r="K1" s="4"/>
      <c r="L1" s="4"/>
      <c r="M1" s="4"/>
      <c r="N1" s="5"/>
      <c r="O1" s="5"/>
      <c r="P1" s="5"/>
    </row>
    <row r="2" spans="1:16" ht="21.75" customHeight="1">
      <c r="A2" s="1" t="s">
        <v>1</v>
      </c>
      <c r="B2" s="1"/>
      <c r="C2" s="1"/>
      <c r="D2" s="1"/>
      <c r="E2" s="1"/>
      <c r="F2" s="1"/>
      <c r="G2" s="1"/>
      <c r="H2" s="6"/>
      <c r="I2" s="6"/>
      <c r="J2" s="7"/>
      <c r="K2" s="7"/>
      <c r="L2" s="7"/>
      <c r="M2" s="7"/>
      <c r="N2" s="8"/>
      <c r="O2" s="8"/>
      <c r="P2" s="8"/>
    </row>
    <row r="3" spans="1:16" ht="21.75" customHeight="1">
      <c r="A3" s="123" t="s">
        <v>2</v>
      </c>
      <c r="B3" s="124"/>
      <c r="C3" s="124"/>
      <c r="D3" s="124"/>
      <c r="E3" s="124"/>
      <c r="F3" s="124"/>
      <c r="G3" s="124"/>
      <c r="H3" s="125"/>
      <c r="I3" s="125"/>
      <c r="J3" s="126"/>
      <c r="K3" s="126"/>
      <c r="L3" s="126"/>
      <c r="M3" s="126"/>
      <c r="N3" s="127"/>
      <c r="O3" s="127"/>
      <c r="P3" s="127"/>
    </row>
    <row r="4" spans="1:16" ht="21.75" customHeight="1">
      <c r="A4" s="1"/>
      <c r="B4" s="1"/>
      <c r="C4" s="1"/>
      <c r="D4" s="1"/>
      <c r="E4" s="1"/>
      <c r="F4" s="1"/>
      <c r="G4" s="1"/>
      <c r="H4" s="6"/>
      <c r="I4" s="6"/>
      <c r="J4" s="7"/>
      <c r="K4" s="7"/>
      <c r="L4" s="7"/>
      <c r="M4" s="7"/>
      <c r="N4" s="8"/>
      <c r="O4" s="8"/>
      <c r="P4" s="8"/>
    </row>
    <row r="5" spans="1:16" ht="19.5" customHeight="1">
      <c r="A5" s="1"/>
      <c r="B5" s="1"/>
      <c r="C5" s="1"/>
      <c r="D5" s="1"/>
      <c r="E5" s="1"/>
      <c r="F5" s="1"/>
      <c r="G5" s="1"/>
      <c r="H5" s="6"/>
      <c r="I5" s="6"/>
      <c r="J5" s="128" t="s">
        <v>3</v>
      </c>
      <c r="K5" s="129"/>
      <c r="L5" s="129"/>
      <c r="M5" s="9"/>
      <c r="N5" s="128" t="s">
        <v>4</v>
      </c>
      <c r="O5" s="129"/>
      <c r="P5" s="129"/>
    </row>
    <row r="6" spans="1:16" ht="19.5" customHeight="1">
      <c r="A6" s="1"/>
      <c r="B6" s="1"/>
      <c r="C6" s="1"/>
      <c r="D6" s="1"/>
      <c r="E6" s="1"/>
      <c r="F6" s="1"/>
      <c r="G6" s="1"/>
      <c r="H6" s="6"/>
      <c r="I6" s="6"/>
      <c r="J6" s="8" t="s">
        <v>5</v>
      </c>
      <c r="K6" s="8"/>
      <c r="L6" s="8" t="s">
        <v>6</v>
      </c>
      <c r="M6" s="9"/>
      <c r="N6" s="8" t="s">
        <v>5</v>
      </c>
      <c r="O6" s="8"/>
      <c r="P6" s="8" t="s">
        <v>6</v>
      </c>
    </row>
    <row r="7" spans="1:16" ht="19.5" customHeight="1">
      <c r="A7" s="1"/>
      <c r="B7" s="1"/>
      <c r="C7" s="1"/>
      <c r="D7" s="1"/>
      <c r="E7" s="1"/>
      <c r="F7" s="1"/>
      <c r="G7" s="1"/>
      <c r="H7" s="6"/>
      <c r="I7" s="6"/>
      <c r="J7" s="8" t="s">
        <v>7</v>
      </c>
      <c r="K7" s="7"/>
      <c r="L7" s="8" t="s">
        <v>8</v>
      </c>
      <c r="M7" s="8"/>
      <c r="N7" s="8" t="s">
        <v>7</v>
      </c>
      <c r="O7" s="7"/>
      <c r="P7" s="8" t="s">
        <v>8</v>
      </c>
    </row>
    <row r="8" spans="1:16" ht="19.5" customHeight="1">
      <c r="A8" s="1"/>
      <c r="B8" s="1"/>
      <c r="C8" s="1"/>
      <c r="D8" s="1"/>
      <c r="E8" s="1"/>
      <c r="F8" s="1"/>
      <c r="G8" s="1"/>
      <c r="H8" s="125" t="s">
        <v>9</v>
      </c>
      <c r="I8" s="6"/>
      <c r="J8" s="127" t="s">
        <v>10</v>
      </c>
      <c r="K8" s="7"/>
      <c r="L8" s="127" t="s">
        <v>10</v>
      </c>
      <c r="M8" s="8"/>
      <c r="N8" s="127" t="s">
        <v>10</v>
      </c>
      <c r="O8" s="7"/>
      <c r="P8" s="127" t="s">
        <v>10</v>
      </c>
    </row>
    <row r="9" spans="1:16" ht="6" customHeight="1">
      <c r="A9" s="1"/>
      <c r="B9" s="1"/>
      <c r="C9" s="1"/>
      <c r="D9" s="1"/>
      <c r="E9" s="1"/>
      <c r="F9" s="1"/>
      <c r="G9" s="1"/>
      <c r="H9" s="6"/>
      <c r="I9" s="6"/>
      <c r="J9" s="10"/>
      <c r="K9" s="7"/>
      <c r="L9" s="8"/>
      <c r="M9" s="8"/>
      <c r="N9" s="10"/>
      <c r="O9" s="7"/>
      <c r="P9" s="8"/>
    </row>
    <row r="10" spans="1:16" ht="19.5" customHeight="1">
      <c r="A10" s="1" t="s">
        <v>11</v>
      </c>
      <c r="B10" s="2"/>
      <c r="C10" s="2"/>
      <c r="D10" s="2"/>
      <c r="E10" s="2"/>
      <c r="F10" s="2"/>
      <c r="G10" s="2"/>
      <c r="H10" s="3"/>
      <c r="I10" s="3"/>
      <c r="J10" s="11"/>
      <c r="K10" s="4"/>
      <c r="L10" s="5"/>
      <c r="M10" s="5"/>
      <c r="N10" s="11"/>
      <c r="O10" s="5"/>
      <c r="P10" s="5"/>
    </row>
    <row r="11" spans="1:16" ht="6" customHeight="1">
      <c r="A11" s="2"/>
      <c r="B11" s="2"/>
      <c r="C11" s="2"/>
      <c r="D11" s="2"/>
      <c r="E11" s="2"/>
      <c r="F11" s="2"/>
      <c r="G11" s="2"/>
      <c r="H11" s="3"/>
      <c r="I11" s="3"/>
      <c r="J11" s="11"/>
      <c r="K11" s="4"/>
      <c r="L11" s="5"/>
      <c r="M11" s="5"/>
      <c r="N11" s="11"/>
      <c r="O11" s="5"/>
      <c r="P11" s="5"/>
    </row>
    <row r="12" spans="1:16" ht="19.5" customHeight="1">
      <c r="A12" s="1" t="s">
        <v>12</v>
      </c>
      <c r="B12" s="2"/>
      <c r="C12" s="2"/>
      <c r="D12" s="2"/>
      <c r="E12" s="2"/>
      <c r="F12" s="2"/>
      <c r="G12" s="2"/>
      <c r="H12" s="3"/>
      <c r="I12" s="3"/>
      <c r="J12" s="11"/>
      <c r="K12" s="4"/>
      <c r="L12" s="5"/>
      <c r="M12" s="5"/>
      <c r="N12" s="11"/>
      <c r="O12" s="5"/>
      <c r="P12" s="5"/>
    </row>
    <row r="13" spans="1:16" ht="6" customHeight="1">
      <c r="A13" s="1"/>
      <c r="B13" s="2"/>
      <c r="C13" s="2"/>
      <c r="D13" s="2"/>
      <c r="E13" s="2"/>
      <c r="F13" s="2"/>
      <c r="G13" s="2"/>
      <c r="H13" s="3"/>
      <c r="I13" s="3"/>
      <c r="J13" s="11"/>
      <c r="K13" s="4"/>
      <c r="L13" s="5"/>
      <c r="M13" s="5"/>
      <c r="N13" s="11"/>
      <c r="O13" s="5"/>
      <c r="P13" s="5"/>
    </row>
    <row r="14" spans="1:16" ht="19.5" customHeight="1">
      <c r="A14" s="2" t="s">
        <v>13</v>
      </c>
      <c r="B14" s="2"/>
      <c r="C14" s="2"/>
      <c r="D14" s="2"/>
      <c r="E14" s="2"/>
      <c r="F14" s="2"/>
      <c r="G14" s="2"/>
      <c r="H14" s="3"/>
      <c r="I14" s="3"/>
      <c r="J14" s="11">
        <v>19951274</v>
      </c>
      <c r="K14" s="12"/>
      <c r="L14" s="5">
        <v>85401394</v>
      </c>
      <c r="M14" s="5"/>
      <c r="N14" s="11">
        <v>11723515</v>
      </c>
      <c r="O14" s="12"/>
      <c r="P14" s="5">
        <v>63533098</v>
      </c>
    </row>
    <row r="15" spans="1:16" ht="19.5" customHeight="1">
      <c r="A15" s="2" t="s">
        <v>14</v>
      </c>
      <c r="B15" s="2"/>
      <c r="C15" s="2"/>
      <c r="D15" s="2"/>
      <c r="E15" s="2"/>
      <c r="F15" s="2"/>
      <c r="G15" s="2"/>
      <c r="H15" s="3"/>
      <c r="I15" s="3"/>
      <c r="J15" s="11"/>
      <c r="K15" s="12"/>
      <c r="L15" s="5"/>
      <c r="M15" s="5"/>
      <c r="N15" s="11"/>
      <c r="O15" s="12"/>
      <c r="P15" s="5"/>
    </row>
    <row r="16" spans="1:16" ht="19.5" customHeight="1">
      <c r="A16" s="13"/>
      <c r="B16" s="2" t="s">
        <v>15</v>
      </c>
      <c r="C16" s="2"/>
      <c r="D16" s="2"/>
      <c r="E16" s="2"/>
      <c r="F16" s="2"/>
      <c r="G16" s="2"/>
      <c r="H16" s="3">
        <v>8</v>
      </c>
      <c r="I16" s="3"/>
      <c r="J16" s="11">
        <v>149365915</v>
      </c>
      <c r="K16" s="12"/>
      <c r="L16" s="5">
        <v>0</v>
      </c>
      <c r="M16" s="5"/>
      <c r="N16" s="11">
        <v>149365915</v>
      </c>
      <c r="O16" s="12"/>
      <c r="P16" s="5">
        <v>0</v>
      </c>
    </row>
    <row r="17" spans="1:16" ht="19.5" customHeight="1">
      <c r="A17" s="2" t="s">
        <v>16</v>
      </c>
      <c r="B17" s="2"/>
      <c r="C17" s="2"/>
      <c r="D17" s="2"/>
      <c r="E17" s="2"/>
      <c r="F17" s="2"/>
      <c r="G17" s="2"/>
      <c r="H17" s="3">
        <v>9</v>
      </c>
      <c r="I17" s="3"/>
      <c r="J17" s="11">
        <v>414494242</v>
      </c>
      <c r="K17" s="12"/>
      <c r="L17" s="5">
        <v>297830830</v>
      </c>
      <c r="M17" s="5"/>
      <c r="N17" s="11">
        <v>394697735</v>
      </c>
      <c r="O17" s="12"/>
      <c r="P17" s="5">
        <v>272227275</v>
      </c>
    </row>
    <row r="18" spans="1:16" ht="19.5" customHeight="1">
      <c r="A18" s="2" t="s">
        <v>17</v>
      </c>
      <c r="B18" s="2"/>
      <c r="C18" s="2"/>
      <c r="D18" s="2"/>
      <c r="E18" s="2"/>
      <c r="F18" s="2"/>
      <c r="G18" s="2"/>
      <c r="H18" s="3"/>
      <c r="I18" s="3"/>
      <c r="J18" s="11"/>
      <c r="K18" s="12"/>
      <c r="L18" s="5"/>
      <c r="M18" s="5"/>
      <c r="N18" s="11"/>
      <c r="O18" s="12"/>
      <c r="P18" s="5"/>
    </row>
    <row r="19" spans="1:16" ht="19.5" customHeight="1">
      <c r="A19" s="2"/>
      <c r="B19" s="2" t="s">
        <v>18</v>
      </c>
      <c r="C19" s="2"/>
      <c r="D19" s="2"/>
      <c r="E19" s="2"/>
      <c r="F19" s="2"/>
      <c r="G19" s="2"/>
      <c r="H19" s="3"/>
      <c r="I19" s="3"/>
      <c r="J19" s="11">
        <v>5209849</v>
      </c>
      <c r="K19" s="12"/>
      <c r="L19" s="5">
        <v>4944142</v>
      </c>
      <c r="M19" s="5"/>
      <c r="N19" s="11">
        <v>5209849</v>
      </c>
      <c r="O19" s="12"/>
      <c r="P19" s="5">
        <v>4944142</v>
      </c>
    </row>
    <row r="20" spans="1:16" ht="19.5" customHeight="1">
      <c r="A20" s="2" t="s">
        <v>19</v>
      </c>
      <c r="B20" s="2"/>
      <c r="C20" s="2"/>
      <c r="D20" s="2"/>
      <c r="E20" s="2"/>
      <c r="F20" s="2"/>
      <c r="G20" s="2"/>
      <c r="H20" s="3">
        <v>21</v>
      </c>
      <c r="I20" s="3"/>
      <c r="J20" s="11">
        <v>0</v>
      </c>
      <c r="K20" s="12"/>
      <c r="L20" s="5">
        <v>0</v>
      </c>
      <c r="M20" s="5"/>
      <c r="N20" s="11">
        <v>52057203</v>
      </c>
      <c r="O20" s="12"/>
      <c r="P20" s="5">
        <v>62477572</v>
      </c>
    </row>
    <row r="21" spans="1:16" ht="19.5" customHeight="1">
      <c r="A21" s="2" t="s">
        <v>14</v>
      </c>
      <c r="B21" s="2"/>
      <c r="C21" s="2"/>
      <c r="D21" s="2"/>
      <c r="E21" s="2"/>
      <c r="F21" s="2"/>
      <c r="G21" s="2"/>
      <c r="H21" s="3"/>
      <c r="I21" s="3"/>
      <c r="J21" s="11"/>
      <c r="K21" s="12"/>
      <c r="L21" s="5"/>
      <c r="M21" s="5"/>
      <c r="N21" s="11"/>
      <c r="O21" s="12"/>
      <c r="P21" s="5"/>
    </row>
    <row r="22" spans="1:16" ht="19.5" customHeight="1">
      <c r="A22" s="2"/>
      <c r="B22" s="2" t="s">
        <v>20</v>
      </c>
      <c r="C22" s="2"/>
      <c r="D22" s="2"/>
      <c r="E22" s="2"/>
      <c r="F22" s="2"/>
      <c r="G22" s="2"/>
      <c r="H22" s="3"/>
      <c r="I22" s="3"/>
      <c r="J22" s="11">
        <v>2264966</v>
      </c>
      <c r="K22" s="12"/>
      <c r="L22" s="5">
        <v>2262100</v>
      </c>
      <c r="M22" s="5"/>
      <c r="N22" s="11">
        <v>2264966</v>
      </c>
      <c r="O22" s="12"/>
      <c r="P22" s="5">
        <v>2262100</v>
      </c>
    </row>
    <row r="23" spans="1:16" ht="19.5" customHeight="1">
      <c r="A23" s="2" t="s">
        <v>21</v>
      </c>
      <c r="B23" s="2"/>
      <c r="C23" s="2"/>
      <c r="D23" s="2"/>
      <c r="E23" s="2"/>
      <c r="F23" s="2"/>
      <c r="G23" s="2"/>
      <c r="H23" s="3">
        <v>10</v>
      </c>
      <c r="I23" s="3"/>
      <c r="J23" s="11">
        <v>10713072</v>
      </c>
      <c r="K23" s="4"/>
      <c r="L23" s="5">
        <v>20412896</v>
      </c>
      <c r="M23" s="5"/>
      <c r="N23" s="11">
        <v>10552777</v>
      </c>
      <c r="O23" s="12"/>
      <c r="P23" s="5">
        <v>20307201</v>
      </c>
    </row>
    <row r="24" spans="1:16" ht="19.5" customHeight="1">
      <c r="A24" s="2" t="s">
        <v>22</v>
      </c>
      <c r="B24" s="2"/>
      <c r="C24" s="2"/>
      <c r="D24" s="2"/>
      <c r="E24" s="2"/>
      <c r="F24" s="2"/>
      <c r="G24" s="2"/>
      <c r="H24" s="3"/>
      <c r="I24" s="3"/>
      <c r="J24" s="14">
        <v>9475453</v>
      </c>
      <c r="K24" s="12"/>
      <c r="L24" s="130">
        <v>6686317</v>
      </c>
      <c r="M24" s="5"/>
      <c r="N24" s="14">
        <v>4505940</v>
      </c>
      <c r="O24" s="12"/>
      <c r="P24" s="130">
        <v>1536693</v>
      </c>
    </row>
    <row r="25" spans="1:16" ht="6" customHeight="1">
      <c r="A25" s="2"/>
      <c r="B25" s="2"/>
      <c r="C25" s="2"/>
      <c r="D25" s="2"/>
      <c r="E25" s="2"/>
      <c r="F25" s="2"/>
      <c r="G25" s="2"/>
      <c r="H25" s="3"/>
      <c r="I25" s="3"/>
      <c r="J25" s="11"/>
      <c r="K25" s="4"/>
      <c r="L25" s="5"/>
      <c r="M25" s="5"/>
      <c r="N25" s="11"/>
      <c r="O25" s="5"/>
      <c r="P25" s="5"/>
    </row>
    <row r="26" spans="1:16" ht="19.5" customHeight="1">
      <c r="A26" s="1" t="s">
        <v>23</v>
      </c>
      <c r="B26" s="2"/>
      <c r="C26" s="2"/>
      <c r="D26" s="2"/>
      <c r="E26" s="2"/>
      <c r="F26" s="2"/>
      <c r="G26" s="2"/>
      <c r="H26" s="3"/>
      <c r="I26" s="3"/>
      <c r="J26" s="14">
        <f>SUM(J14:J24)</f>
        <v>611474771</v>
      </c>
      <c r="K26" s="4"/>
      <c r="L26" s="130">
        <f>SUM(L14:L24)</f>
        <v>417537679</v>
      </c>
      <c r="M26" s="5"/>
      <c r="N26" s="14">
        <f>SUM(N14:N24)</f>
        <v>630377900</v>
      </c>
      <c r="O26" s="5"/>
      <c r="P26" s="130">
        <f>SUM(P14:P24)</f>
        <v>427288081</v>
      </c>
    </row>
    <row r="27" spans="1:16" ht="19.5" customHeight="1">
      <c r="A27" s="2"/>
      <c r="B27" s="2"/>
      <c r="C27" s="2"/>
      <c r="D27" s="2"/>
      <c r="E27" s="2"/>
      <c r="F27" s="2"/>
      <c r="G27" s="2"/>
      <c r="H27" s="3"/>
      <c r="I27" s="3"/>
      <c r="J27" s="11"/>
      <c r="K27" s="4"/>
      <c r="L27" s="5"/>
      <c r="M27" s="5"/>
      <c r="N27" s="11"/>
      <c r="O27" s="5"/>
      <c r="P27" s="5"/>
    </row>
    <row r="28" spans="1:16" ht="19.5" customHeight="1">
      <c r="A28" s="1" t="s">
        <v>24</v>
      </c>
      <c r="B28" s="2"/>
      <c r="C28" s="2"/>
      <c r="D28" s="2"/>
      <c r="E28" s="2"/>
      <c r="F28" s="2"/>
      <c r="G28" s="2"/>
      <c r="H28" s="3"/>
      <c r="I28" s="3"/>
      <c r="J28" s="11"/>
      <c r="K28" s="4"/>
      <c r="L28" s="5"/>
      <c r="M28" s="5"/>
      <c r="N28" s="11"/>
      <c r="O28" s="5"/>
      <c r="P28" s="5"/>
    </row>
    <row r="29" spans="1:16" ht="6" customHeight="1">
      <c r="A29" s="1"/>
      <c r="B29" s="2"/>
      <c r="C29" s="2"/>
      <c r="D29" s="2"/>
      <c r="E29" s="2"/>
      <c r="F29" s="2"/>
      <c r="G29" s="2"/>
      <c r="H29" s="3"/>
      <c r="I29" s="3"/>
      <c r="J29" s="11"/>
      <c r="K29" s="4"/>
      <c r="L29" s="5"/>
      <c r="M29" s="5"/>
      <c r="N29" s="11"/>
      <c r="O29" s="5"/>
      <c r="P29" s="5"/>
    </row>
    <row r="30" spans="1:16" ht="19.5" customHeight="1">
      <c r="A30" s="2" t="s">
        <v>25</v>
      </c>
      <c r="B30" s="2"/>
      <c r="C30" s="2"/>
      <c r="D30" s="2"/>
      <c r="E30" s="2"/>
      <c r="F30" s="2"/>
      <c r="G30" s="2"/>
      <c r="H30" s="3"/>
      <c r="I30" s="3"/>
      <c r="J30" s="11">
        <v>73349700</v>
      </c>
      <c r="K30" s="4"/>
      <c r="L30" s="5">
        <v>70849700</v>
      </c>
      <c r="M30" s="5"/>
      <c r="N30" s="11">
        <v>73349700</v>
      </c>
      <c r="O30" s="12"/>
      <c r="P30" s="5">
        <v>70849700</v>
      </c>
    </row>
    <row r="31" spans="1:16" ht="19.5" customHeight="1">
      <c r="A31" s="2" t="s">
        <v>26</v>
      </c>
      <c r="B31" s="2"/>
      <c r="C31" s="2"/>
      <c r="D31" s="2"/>
      <c r="E31" s="2"/>
      <c r="F31" s="2"/>
      <c r="G31" s="2"/>
      <c r="H31" s="3"/>
      <c r="I31" s="3"/>
      <c r="J31" s="11">
        <v>10694178</v>
      </c>
      <c r="K31" s="4"/>
      <c r="L31" s="5">
        <v>14635455</v>
      </c>
      <c r="M31" s="5"/>
      <c r="N31" s="11">
        <v>10694178</v>
      </c>
      <c r="O31" s="12"/>
      <c r="P31" s="5">
        <v>14635455</v>
      </c>
    </row>
    <row r="32" spans="1:16" ht="19.5" customHeight="1">
      <c r="A32" s="2" t="s">
        <v>27</v>
      </c>
      <c r="B32" s="2"/>
      <c r="C32" s="2"/>
      <c r="D32" s="2"/>
      <c r="E32" s="2"/>
      <c r="F32" s="2"/>
      <c r="G32" s="2"/>
      <c r="H32" s="3">
        <v>11</v>
      </c>
      <c r="I32" s="3"/>
      <c r="J32" s="11">
        <v>0</v>
      </c>
      <c r="K32" s="4"/>
      <c r="L32" s="5">
        <v>0</v>
      </c>
      <c r="M32" s="5"/>
      <c r="N32" s="11">
        <v>11999600</v>
      </c>
      <c r="O32" s="12"/>
      <c r="P32" s="5">
        <v>11999600</v>
      </c>
    </row>
    <row r="33" spans="1:16" ht="19.5" customHeight="1">
      <c r="A33" s="2" t="s">
        <v>28</v>
      </c>
      <c r="B33" s="2"/>
      <c r="C33" s="2"/>
      <c r="D33" s="2"/>
      <c r="E33" s="2"/>
      <c r="F33" s="2"/>
      <c r="G33" s="2"/>
      <c r="H33" s="3">
        <v>12</v>
      </c>
      <c r="I33" s="3"/>
      <c r="J33" s="11">
        <v>140908458</v>
      </c>
      <c r="K33" s="12"/>
      <c r="L33" s="5">
        <v>136042162</v>
      </c>
      <c r="M33" s="5"/>
      <c r="N33" s="11">
        <v>139823551</v>
      </c>
      <c r="O33" s="12"/>
      <c r="P33" s="5">
        <v>134274109</v>
      </c>
    </row>
    <row r="34" spans="1:16" ht="19.5" customHeight="1">
      <c r="A34" s="2" t="s">
        <v>29</v>
      </c>
      <c r="B34" s="2"/>
      <c r="C34" s="2"/>
      <c r="D34" s="2"/>
      <c r="E34" s="2"/>
      <c r="F34" s="2"/>
      <c r="G34" s="2"/>
      <c r="H34" s="3">
        <v>13</v>
      </c>
      <c r="I34" s="3"/>
      <c r="J34" s="11">
        <v>6687967</v>
      </c>
      <c r="K34" s="12"/>
      <c r="L34" s="5">
        <v>11954012</v>
      </c>
      <c r="M34" s="5"/>
      <c r="N34" s="11">
        <v>6687967</v>
      </c>
      <c r="O34" s="12"/>
      <c r="P34" s="5">
        <v>11954012</v>
      </c>
    </row>
    <row r="35" spans="1:16" ht="19.5" customHeight="1">
      <c r="A35" s="2" t="s">
        <v>30</v>
      </c>
      <c r="B35" s="2"/>
      <c r="C35" s="2"/>
      <c r="D35" s="2"/>
      <c r="E35" s="2"/>
      <c r="F35" s="2"/>
      <c r="G35" s="2"/>
      <c r="H35" s="3">
        <v>12</v>
      </c>
      <c r="I35" s="3"/>
      <c r="J35" s="11">
        <v>2869312</v>
      </c>
      <c r="K35" s="12"/>
      <c r="L35" s="5">
        <v>3617881</v>
      </c>
      <c r="M35" s="5"/>
      <c r="N35" s="11">
        <v>2856336</v>
      </c>
      <c r="O35" s="12"/>
      <c r="P35" s="5">
        <v>3581687</v>
      </c>
    </row>
    <row r="36" spans="1:16" ht="19.5" customHeight="1">
      <c r="A36" s="2" t="s">
        <v>31</v>
      </c>
      <c r="B36" s="2"/>
      <c r="C36" s="2"/>
      <c r="D36" s="2"/>
      <c r="E36" s="2"/>
      <c r="F36" s="2"/>
      <c r="G36" s="2"/>
      <c r="H36" s="3"/>
      <c r="I36" s="2"/>
      <c r="J36" s="11">
        <v>12288275</v>
      </c>
      <c r="K36" s="12"/>
      <c r="L36" s="5">
        <v>10144594</v>
      </c>
      <c r="M36" s="12"/>
      <c r="N36" s="11">
        <v>12194022</v>
      </c>
      <c r="O36" s="12"/>
      <c r="P36" s="5">
        <v>10055514</v>
      </c>
    </row>
    <row r="37" spans="1:16" ht="19.5" customHeight="1">
      <c r="A37" s="2" t="s">
        <v>32</v>
      </c>
      <c r="B37" s="2"/>
      <c r="C37" s="2"/>
      <c r="D37" s="2"/>
      <c r="E37" s="2"/>
      <c r="F37" s="2"/>
      <c r="G37" s="2"/>
      <c r="H37" s="3"/>
      <c r="I37" s="3"/>
      <c r="J37" s="14">
        <v>2158159</v>
      </c>
      <c r="K37" s="12"/>
      <c r="L37" s="130">
        <v>2154877</v>
      </c>
      <c r="M37" s="5"/>
      <c r="N37" s="14">
        <v>1958159</v>
      </c>
      <c r="O37" s="12"/>
      <c r="P37" s="130">
        <v>2154877</v>
      </c>
    </row>
    <row r="38" spans="1:16" ht="6" customHeight="1">
      <c r="A38" s="2"/>
      <c r="B38" s="2"/>
      <c r="C38" s="2"/>
      <c r="D38" s="2"/>
      <c r="E38" s="2"/>
      <c r="F38" s="2"/>
      <c r="G38" s="2"/>
      <c r="H38" s="3"/>
      <c r="I38" s="3"/>
      <c r="J38" s="11"/>
      <c r="K38" s="4"/>
      <c r="L38" s="5"/>
      <c r="M38" s="5"/>
      <c r="N38" s="11"/>
      <c r="O38" s="5"/>
      <c r="P38" s="5"/>
    </row>
    <row r="39" spans="1:16" ht="19.5" customHeight="1">
      <c r="A39" s="1" t="s">
        <v>33</v>
      </c>
      <c r="B39" s="2"/>
      <c r="C39" s="2"/>
      <c r="D39" s="2"/>
      <c r="E39" s="2"/>
      <c r="F39" s="2"/>
      <c r="G39" s="2"/>
      <c r="H39" s="3"/>
      <c r="I39" s="3"/>
      <c r="J39" s="14">
        <f>SUM(J30:J38)</f>
        <v>248956049</v>
      </c>
      <c r="K39" s="4"/>
      <c r="L39" s="130">
        <f>SUM(L30:L38)</f>
        <v>249398681</v>
      </c>
      <c r="M39" s="5"/>
      <c r="N39" s="14">
        <f>SUM(N30:N38)</f>
        <v>259563513</v>
      </c>
      <c r="O39" s="5"/>
      <c r="P39" s="130">
        <f>SUM(P30:P38)</f>
        <v>259504954</v>
      </c>
    </row>
    <row r="40" spans="1:16" ht="6" customHeight="1">
      <c r="A40" s="2"/>
      <c r="B40" s="2"/>
      <c r="C40" s="2"/>
      <c r="D40" s="2"/>
      <c r="E40" s="2"/>
      <c r="F40" s="2"/>
      <c r="G40" s="2"/>
      <c r="H40" s="3"/>
      <c r="I40" s="3"/>
      <c r="J40" s="11"/>
      <c r="K40" s="4"/>
      <c r="L40" s="5"/>
      <c r="M40" s="5"/>
      <c r="N40" s="11"/>
      <c r="O40" s="5"/>
      <c r="P40" s="5"/>
    </row>
    <row r="41" spans="1:16" ht="19.5" customHeight="1">
      <c r="A41" s="1" t="s">
        <v>34</v>
      </c>
      <c r="B41" s="2"/>
      <c r="C41" s="2"/>
      <c r="D41" s="2"/>
      <c r="E41" s="2"/>
      <c r="F41" s="2"/>
      <c r="G41" s="2"/>
      <c r="H41" s="3"/>
      <c r="I41" s="3"/>
      <c r="J41" s="131">
        <f>SUM(J39,J26)</f>
        <v>860430820</v>
      </c>
      <c r="K41" s="4"/>
      <c r="L41" s="15">
        <f>SUM(L39,L26)</f>
        <v>666936360</v>
      </c>
      <c r="M41" s="5"/>
      <c r="N41" s="131">
        <f>SUM(N39,N26)</f>
        <v>889941413</v>
      </c>
      <c r="O41" s="5"/>
      <c r="P41" s="15">
        <f>SUM(P39,P26)</f>
        <v>686793035</v>
      </c>
    </row>
    <row r="42" spans="1:16" s="108" customFormat="1" ht="19.5" customHeight="1">
      <c r="A42" s="1"/>
      <c r="B42" s="2"/>
      <c r="C42" s="2"/>
      <c r="D42" s="2"/>
      <c r="E42" s="2"/>
      <c r="F42" s="2"/>
      <c r="G42" s="2"/>
      <c r="H42" s="3"/>
      <c r="I42" s="3"/>
      <c r="J42" s="111"/>
      <c r="K42" s="107"/>
      <c r="L42" s="111"/>
      <c r="M42" s="103"/>
      <c r="N42" s="111"/>
      <c r="O42" s="5"/>
      <c r="P42" s="110"/>
    </row>
    <row r="43" spans="1:16" ht="16.5" customHeight="1">
      <c r="A43" s="1"/>
      <c r="B43" s="2"/>
      <c r="C43" s="2"/>
      <c r="D43" s="2"/>
      <c r="E43" s="2"/>
      <c r="F43" s="2"/>
      <c r="G43" s="2"/>
      <c r="H43" s="3"/>
      <c r="I43" s="3"/>
      <c r="J43" s="5"/>
      <c r="K43" s="4"/>
      <c r="L43" s="5"/>
      <c r="M43" s="5"/>
      <c r="N43" s="5"/>
      <c r="O43" s="5"/>
      <c r="P43" s="5"/>
    </row>
    <row r="44" spans="1:16" ht="18.75" customHeight="1">
      <c r="A44" s="120" t="s">
        <v>35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</row>
    <row r="45" spans="1:16" ht="6" customHeight="1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</row>
    <row r="46" spans="1:16" ht="21.75" customHeight="1">
      <c r="A46" s="132" t="s">
        <v>36</v>
      </c>
      <c r="B46" s="132"/>
      <c r="C46" s="132"/>
      <c r="D46" s="132"/>
      <c r="E46" s="132"/>
      <c r="F46" s="132"/>
      <c r="G46" s="132"/>
      <c r="H46" s="132"/>
      <c r="I46" s="132"/>
      <c r="J46" s="133"/>
      <c r="K46" s="133"/>
      <c r="L46" s="133"/>
      <c r="M46" s="133"/>
      <c r="N46" s="133"/>
      <c r="O46" s="133"/>
      <c r="P46" s="133"/>
    </row>
    <row r="47" spans="1:16" ht="21.75" customHeight="1">
      <c r="A47" s="1" t="str">
        <f>A1</f>
        <v>บริษัท โปรเอ็น คอร์ป จำกัด (มหาชน)</v>
      </c>
      <c r="B47" s="1"/>
      <c r="C47" s="1"/>
      <c r="D47" s="1"/>
      <c r="E47" s="1"/>
      <c r="F47" s="1"/>
      <c r="G47" s="1"/>
      <c r="H47" s="6"/>
      <c r="I47" s="6"/>
      <c r="J47" s="7"/>
      <c r="K47" s="7"/>
      <c r="L47" s="7"/>
      <c r="M47" s="7"/>
      <c r="N47" s="8"/>
      <c r="O47" s="8"/>
      <c r="P47" s="8"/>
    </row>
    <row r="48" spans="1:16" ht="21.75" customHeight="1">
      <c r="A48" s="1" t="s">
        <v>37</v>
      </c>
      <c r="B48" s="1"/>
      <c r="C48" s="1"/>
      <c r="D48" s="1"/>
      <c r="E48" s="1"/>
      <c r="F48" s="1"/>
      <c r="G48" s="1"/>
      <c r="H48" s="6"/>
      <c r="I48" s="6"/>
      <c r="J48" s="7"/>
      <c r="K48" s="7"/>
      <c r="L48" s="7"/>
      <c r="M48" s="7"/>
      <c r="N48" s="8"/>
      <c r="O48" s="8"/>
      <c r="P48" s="8"/>
    </row>
    <row r="49" spans="1:16" ht="21.75" customHeight="1">
      <c r="A49" s="123" t="str">
        <f>A3</f>
        <v>ณ วันที่ 30 กันยายน พ.ศ. 2564</v>
      </c>
      <c r="B49" s="124"/>
      <c r="C49" s="124"/>
      <c r="D49" s="124"/>
      <c r="E49" s="124"/>
      <c r="F49" s="124"/>
      <c r="G49" s="124"/>
      <c r="H49" s="125"/>
      <c r="I49" s="125"/>
      <c r="J49" s="126"/>
      <c r="K49" s="126"/>
      <c r="L49" s="126"/>
      <c r="M49" s="126"/>
      <c r="N49" s="127"/>
      <c r="O49" s="127"/>
      <c r="P49" s="127"/>
    </row>
    <row r="50" spans="1:16" ht="21.75" customHeight="1">
      <c r="A50" s="1"/>
      <c r="B50" s="1"/>
      <c r="C50" s="1"/>
      <c r="D50" s="1"/>
      <c r="E50" s="1"/>
      <c r="F50" s="1"/>
      <c r="G50" s="1"/>
      <c r="H50" s="6"/>
      <c r="I50" s="6"/>
      <c r="J50" s="7"/>
      <c r="K50" s="7"/>
      <c r="L50" s="7"/>
      <c r="M50" s="7"/>
      <c r="N50" s="8"/>
      <c r="O50" s="8"/>
      <c r="P50" s="8"/>
    </row>
    <row r="51" spans="1:16" ht="21.75" customHeight="1">
      <c r="A51" s="1"/>
      <c r="B51" s="1"/>
      <c r="C51" s="1"/>
      <c r="D51" s="1"/>
      <c r="E51" s="1"/>
      <c r="F51" s="1"/>
      <c r="G51" s="1"/>
      <c r="H51" s="6"/>
      <c r="I51" s="6"/>
      <c r="J51" s="128" t="s">
        <v>3</v>
      </c>
      <c r="K51" s="129"/>
      <c r="L51" s="129"/>
      <c r="M51" s="9"/>
      <c r="N51" s="128" t="s">
        <v>4</v>
      </c>
      <c r="O51" s="129"/>
      <c r="P51" s="129"/>
    </row>
    <row r="52" spans="1:16" ht="21.75" customHeight="1">
      <c r="A52" s="1"/>
      <c r="B52" s="1"/>
      <c r="C52" s="1"/>
      <c r="D52" s="1"/>
      <c r="E52" s="1"/>
      <c r="F52" s="1"/>
      <c r="G52" s="1"/>
      <c r="H52" s="6"/>
      <c r="I52" s="6"/>
      <c r="J52" s="8" t="s">
        <v>5</v>
      </c>
      <c r="K52" s="8"/>
      <c r="L52" s="8" t="s">
        <v>6</v>
      </c>
      <c r="M52" s="9"/>
      <c r="N52" s="8" t="s">
        <v>5</v>
      </c>
      <c r="O52" s="8"/>
      <c r="P52" s="8" t="s">
        <v>6</v>
      </c>
    </row>
    <row r="53" spans="1:16" ht="21.75" customHeight="1">
      <c r="A53" s="1"/>
      <c r="B53" s="1"/>
      <c r="C53" s="1"/>
      <c r="D53" s="1"/>
      <c r="E53" s="1"/>
      <c r="F53" s="1"/>
      <c r="G53" s="1"/>
      <c r="H53" s="6"/>
      <c r="I53" s="6"/>
      <c r="J53" s="8" t="str">
        <f>J7</f>
        <v>พ.ศ. 2564</v>
      </c>
      <c r="K53" s="7"/>
      <c r="L53" s="8" t="s">
        <v>8</v>
      </c>
      <c r="M53" s="8"/>
      <c r="N53" s="8" t="str">
        <f>N7</f>
        <v>พ.ศ. 2564</v>
      </c>
      <c r="O53" s="7"/>
      <c r="P53" s="8" t="s">
        <v>8</v>
      </c>
    </row>
    <row r="54" spans="1:16" ht="21.75" customHeight="1">
      <c r="A54" s="1"/>
      <c r="B54" s="1"/>
      <c r="C54" s="1"/>
      <c r="D54" s="1"/>
      <c r="E54" s="1"/>
      <c r="F54" s="1"/>
      <c r="G54" s="1"/>
      <c r="H54" s="125" t="s">
        <v>9</v>
      </c>
      <c r="I54" s="6"/>
      <c r="J54" s="127" t="s">
        <v>10</v>
      </c>
      <c r="K54" s="7"/>
      <c r="L54" s="127" t="s">
        <v>10</v>
      </c>
      <c r="M54" s="8"/>
      <c r="N54" s="127" t="s">
        <v>10</v>
      </c>
      <c r="O54" s="7"/>
      <c r="P54" s="127" t="s">
        <v>10</v>
      </c>
    </row>
    <row r="55" spans="1:16" ht="6" customHeight="1">
      <c r="A55" s="1"/>
      <c r="B55" s="1"/>
      <c r="C55" s="1"/>
      <c r="D55" s="1"/>
      <c r="E55" s="1"/>
      <c r="F55" s="1"/>
      <c r="G55" s="1"/>
      <c r="H55" s="6"/>
      <c r="I55" s="6"/>
      <c r="J55" s="10"/>
      <c r="K55" s="7"/>
      <c r="L55" s="8"/>
      <c r="M55" s="8"/>
      <c r="N55" s="10"/>
      <c r="O55" s="7"/>
      <c r="P55" s="8"/>
    </row>
    <row r="56" spans="1:16" ht="21.75" customHeight="1">
      <c r="A56" s="1" t="s">
        <v>38</v>
      </c>
      <c r="B56" s="2"/>
      <c r="C56" s="2"/>
      <c r="D56" s="2"/>
      <c r="E56" s="2"/>
      <c r="F56" s="2"/>
      <c r="G56" s="2"/>
      <c r="H56" s="3"/>
      <c r="I56" s="3"/>
      <c r="J56" s="16"/>
      <c r="K56" s="4"/>
      <c r="L56" s="4"/>
      <c r="M56" s="4"/>
      <c r="N56" s="11"/>
      <c r="O56" s="5"/>
      <c r="P56" s="5"/>
    </row>
    <row r="57" spans="1:16" ht="6" customHeight="1">
      <c r="A57" s="2"/>
      <c r="B57" s="2"/>
      <c r="C57" s="2"/>
      <c r="D57" s="2"/>
      <c r="E57" s="2"/>
      <c r="F57" s="2"/>
      <c r="G57" s="2"/>
      <c r="H57" s="3"/>
      <c r="I57" s="3"/>
      <c r="J57" s="16"/>
      <c r="K57" s="4"/>
      <c r="L57" s="4"/>
      <c r="M57" s="4"/>
      <c r="N57" s="11"/>
      <c r="O57" s="5"/>
      <c r="P57" s="5"/>
    </row>
    <row r="58" spans="1:16" ht="21.75" customHeight="1">
      <c r="A58" s="1" t="s">
        <v>39</v>
      </c>
      <c r="B58" s="2"/>
      <c r="C58" s="2"/>
      <c r="D58" s="2"/>
      <c r="E58" s="2"/>
      <c r="F58" s="2"/>
      <c r="G58" s="2"/>
      <c r="H58" s="3"/>
      <c r="I58" s="3"/>
      <c r="J58" s="16"/>
      <c r="K58" s="4"/>
      <c r="L58" s="4"/>
      <c r="M58" s="4"/>
      <c r="N58" s="11"/>
      <c r="O58" s="5"/>
      <c r="P58" s="5"/>
    </row>
    <row r="59" spans="1:16" ht="6" customHeight="1">
      <c r="A59" s="2"/>
      <c r="B59" s="2"/>
      <c r="C59" s="2"/>
      <c r="D59" s="2"/>
      <c r="E59" s="2"/>
      <c r="F59" s="2"/>
      <c r="G59" s="2"/>
      <c r="H59" s="3"/>
      <c r="I59" s="3"/>
      <c r="J59" s="16"/>
      <c r="K59" s="4"/>
      <c r="L59" s="4"/>
      <c r="M59" s="4"/>
      <c r="N59" s="11"/>
      <c r="O59" s="5"/>
      <c r="P59" s="5"/>
    </row>
    <row r="60" spans="1:16" ht="21.75" customHeight="1">
      <c r="A60" s="2" t="s">
        <v>40</v>
      </c>
      <c r="B60" s="2"/>
      <c r="C60" s="2"/>
      <c r="D60" s="2"/>
      <c r="E60" s="2"/>
      <c r="F60" s="2"/>
      <c r="G60" s="2"/>
      <c r="H60" s="2"/>
      <c r="I60" s="2"/>
      <c r="J60" s="17"/>
      <c r="K60" s="2"/>
      <c r="L60" s="2"/>
      <c r="M60" s="2"/>
      <c r="N60" s="17"/>
      <c r="O60" s="2"/>
      <c r="P60" s="2"/>
    </row>
    <row r="61" spans="1:16" ht="21.75" customHeight="1">
      <c r="A61" s="2"/>
      <c r="B61" s="2" t="s">
        <v>41</v>
      </c>
      <c r="C61" s="2"/>
      <c r="D61" s="2"/>
      <c r="E61" s="2"/>
      <c r="F61" s="2"/>
      <c r="G61" s="2"/>
      <c r="H61" s="3">
        <v>14</v>
      </c>
      <c r="I61" s="3"/>
      <c r="J61" s="11">
        <v>34202927</v>
      </c>
      <c r="K61" s="5"/>
      <c r="L61" s="5">
        <v>90875039</v>
      </c>
      <c r="M61" s="5"/>
      <c r="N61" s="11">
        <v>31209915</v>
      </c>
      <c r="O61" s="5"/>
      <c r="P61" s="5">
        <v>89002602</v>
      </c>
    </row>
    <row r="62" spans="1:16" ht="21.75" customHeight="1">
      <c r="A62" s="2" t="s">
        <v>42</v>
      </c>
      <c r="B62" s="2"/>
      <c r="C62" s="2"/>
      <c r="D62" s="2"/>
      <c r="E62" s="2"/>
      <c r="F62" s="2"/>
      <c r="G62" s="2"/>
      <c r="H62" s="3">
        <v>16</v>
      </c>
      <c r="I62" s="3"/>
      <c r="J62" s="11">
        <v>292197519</v>
      </c>
      <c r="K62" s="5"/>
      <c r="L62" s="5">
        <v>268985481</v>
      </c>
      <c r="M62" s="5"/>
      <c r="N62" s="11">
        <v>291887262</v>
      </c>
      <c r="O62" s="5"/>
      <c r="P62" s="5">
        <v>261278289</v>
      </c>
    </row>
    <row r="63" spans="1:16" ht="21.75" customHeight="1">
      <c r="A63" s="2" t="s">
        <v>43</v>
      </c>
      <c r="B63" s="2"/>
      <c r="C63" s="2"/>
      <c r="D63" s="2"/>
      <c r="E63" s="2"/>
      <c r="F63" s="2"/>
      <c r="G63" s="2"/>
      <c r="H63" s="3"/>
      <c r="I63" s="3"/>
      <c r="J63" s="11"/>
      <c r="K63" s="5"/>
      <c r="L63" s="5"/>
      <c r="M63" s="5"/>
      <c r="N63" s="11"/>
      <c r="O63" s="5"/>
      <c r="P63" s="5"/>
    </row>
    <row r="64" spans="1:16" ht="21.75" customHeight="1">
      <c r="A64" s="2"/>
      <c r="B64" s="2" t="s">
        <v>44</v>
      </c>
      <c r="C64" s="2"/>
      <c r="D64" s="2"/>
      <c r="E64" s="2"/>
      <c r="F64" s="2"/>
      <c r="G64" s="2"/>
      <c r="H64" s="3">
        <v>14</v>
      </c>
      <c r="I64" s="3"/>
      <c r="J64" s="11">
        <v>19141575</v>
      </c>
      <c r="K64" s="5"/>
      <c r="L64" s="5">
        <v>17927421</v>
      </c>
      <c r="M64" s="5"/>
      <c r="N64" s="11">
        <v>18460777</v>
      </c>
      <c r="O64" s="5"/>
      <c r="P64" s="5">
        <v>17927421</v>
      </c>
    </row>
    <row r="65" spans="1:16" ht="21.75" customHeight="1">
      <c r="A65" s="2" t="s">
        <v>45</v>
      </c>
      <c r="B65" s="2"/>
      <c r="C65" s="2"/>
      <c r="D65" s="2"/>
      <c r="E65" s="2"/>
      <c r="F65" s="2"/>
      <c r="G65" s="2"/>
      <c r="H65" s="3"/>
      <c r="I65" s="3"/>
      <c r="J65" s="11"/>
      <c r="K65" s="5"/>
      <c r="L65" s="5"/>
      <c r="M65" s="5"/>
      <c r="N65" s="11"/>
      <c r="O65" s="5"/>
      <c r="P65" s="5"/>
    </row>
    <row r="66" spans="1:16" ht="21.75" customHeight="1">
      <c r="A66" s="2"/>
      <c r="B66" s="2" t="s">
        <v>44</v>
      </c>
      <c r="C66" s="2"/>
      <c r="D66" s="2"/>
      <c r="E66" s="2"/>
      <c r="F66" s="2"/>
      <c r="G66" s="2"/>
      <c r="H66" s="3"/>
      <c r="I66" s="3"/>
      <c r="J66" s="11">
        <v>17336360</v>
      </c>
      <c r="K66" s="5"/>
      <c r="L66" s="5">
        <v>22171270</v>
      </c>
      <c r="M66" s="5"/>
      <c r="N66" s="11">
        <v>17194988</v>
      </c>
      <c r="O66" s="5"/>
      <c r="P66" s="5">
        <v>21762402</v>
      </c>
    </row>
    <row r="67" spans="1:16" ht="21.75" customHeight="1">
      <c r="A67" s="2" t="s">
        <v>46</v>
      </c>
      <c r="B67" s="2"/>
      <c r="C67" s="2"/>
      <c r="D67" s="2"/>
      <c r="E67" s="2"/>
      <c r="F67" s="2"/>
      <c r="G67" s="2"/>
      <c r="H67" s="3"/>
      <c r="I67" s="2"/>
      <c r="J67" s="11">
        <v>0</v>
      </c>
      <c r="K67" s="5"/>
      <c r="L67" s="5">
        <v>21057</v>
      </c>
      <c r="M67" s="5"/>
      <c r="N67" s="11">
        <v>0</v>
      </c>
      <c r="O67" s="5"/>
      <c r="P67" s="5">
        <v>21057</v>
      </c>
    </row>
    <row r="68" spans="1:16" ht="21.75" customHeight="1">
      <c r="A68" s="2" t="s">
        <v>47</v>
      </c>
      <c r="B68" s="2"/>
      <c r="C68" s="1"/>
      <c r="D68" s="2"/>
      <c r="E68" s="2"/>
      <c r="F68" s="2"/>
      <c r="G68" s="2"/>
      <c r="H68" s="3"/>
      <c r="I68" s="3"/>
      <c r="J68" s="14">
        <v>5856199</v>
      </c>
      <c r="K68" s="5"/>
      <c r="L68" s="130">
        <v>11600657</v>
      </c>
      <c r="M68" s="5"/>
      <c r="N68" s="14">
        <v>4222734</v>
      </c>
      <c r="O68" s="5"/>
      <c r="P68" s="130">
        <v>10975152</v>
      </c>
    </row>
    <row r="69" spans="1:16" ht="6" customHeight="1">
      <c r="A69" s="2"/>
      <c r="B69" s="2"/>
      <c r="C69" s="2"/>
      <c r="D69" s="2"/>
      <c r="E69" s="2"/>
      <c r="F69" s="2"/>
      <c r="G69" s="2"/>
      <c r="H69" s="3"/>
      <c r="I69" s="3"/>
      <c r="J69" s="11"/>
      <c r="K69" s="5"/>
      <c r="L69" s="5"/>
      <c r="M69" s="5"/>
      <c r="N69" s="11"/>
      <c r="O69" s="5"/>
      <c r="P69" s="5"/>
    </row>
    <row r="70" spans="1:16" ht="21.75" customHeight="1">
      <c r="A70" s="1" t="s">
        <v>48</v>
      </c>
      <c r="B70" s="2"/>
      <c r="C70" s="2"/>
      <c r="D70" s="2"/>
      <c r="E70" s="2"/>
      <c r="F70" s="2"/>
      <c r="G70" s="2"/>
      <c r="H70" s="3"/>
      <c r="I70" s="3"/>
      <c r="J70" s="14">
        <f>SUM(J61:J68)</f>
        <v>368734580</v>
      </c>
      <c r="K70" s="5"/>
      <c r="L70" s="130">
        <f>SUM(L61:L68)</f>
        <v>411580925</v>
      </c>
      <c r="M70" s="5"/>
      <c r="N70" s="14">
        <f>SUM(N61:N68)</f>
        <v>362975676</v>
      </c>
      <c r="O70" s="5"/>
      <c r="P70" s="130">
        <f>SUM(P61:P68)</f>
        <v>400966923</v>
      </c>
    </row>
    <row r="71" spans="1:16" ht="21.75" customHeight="1">
      <c r="A71" s="2"/>
      <c r="B71" s="2"/>
      <c r="C71" s="2"/>
      <c r="D71" s="2"/>
      <c r="E71" s="2"/>
      <c r="F71" s="2"/>
      <c r="G71" s="2"/>
      <c r="H71" s="3"/>
      <c r="I71" s="3"/>
      <c r="J71" s="11"/>
      <c r="K71" s="5"/>
      <c r="L71" s="5"/>
      <c r="M71" s="5"/>
      <c r="N71" s="11"/>
      <c r="O71" s="5"/>
      <c r="P71" s="5"/>
    </row>
    <row r="72" spans="1:16" ht="21.75" customHeight="1">
      <c r="A72" s="1" t="s">
        <v>49</v>
      </c>
      <c r="B72" s="2"/>
      <c r="C72" s="2"/>
      <c r="D72" s="2"/>
      <c r="E72" s="2"/>
      <c r="F72" s="2"/>
      <c r="G72" s="2"/>
      <c r="H72" s="3"/>
      <c r="I72" s="2"/>
      <c r="J72" s="11"/>
      <c r="K72" s="12"/>
      <c r="L72" s="5"/>
      <c r="M72" s="5"/>
      <c r="N72" s="11"/>
      <c r="O72" s="12"/>
      <c r="P72" s="5"/>
    </row>
    <row r="73" spans="1:16" ht="6" customHeight="1">
      <c r="A73" s="2"/>
      <c r="B73" s="2"/>
      <c r="C73" s="2"/>
      <c r="D73" s="2"/>
      <c r="E73" s="2"/>
      <c r="F73" s="2"/>
      <c r="G73" s="2"/>
      <c r="H73" s="3"/>
      <c r="I73" s="3"/>
      <c r="J73" s="11"/>
      <c r="K73" s="4"/>
      <c r="L73" s="5"/>
      <c r="M73" s="5"/>
      <c r="N73" s="11"/>
      <c r="O73" s="5"/>
      <c r="P73" s="5"/>
    </row>
    <row r="74" spans="1:16" ht="21.75" customHeight="1">
      <c r="A74" s="2" t="s">
        <v>50</v>
      </c>
      <c r="B74" s="2"/>
      <c r="C74" s="2"/>
      <c r="D74" s="2"/>
      <c r="E74" s="2"/>
      <c r="F74" s="2"/>
      <c r="G74" s="2"/>
      <c r="H74" s="3">
        <v>14</v>
      </c>
      <c r="I74" s="2"/>
      <c r="J74" s="11">
        <v>44875134</v>
      </c>
      <c r="K74" s="12"/>
      <c r="L74" s="5">
        <v>59340348</v>
      </c>
      <c r="M74" s="5"/>
      <c r="N74" s="11">
        <v>40155932</v>
      </c>
      <c r="O74" s="12"/>
      <c r="P74" s="5">
        <v>53940348</v>
      </c>
    </row>
    <row r="75" spans="1:16" ht="21.75" customHeight="1">
      <c r="A75" s="2" t="s">
        <v>51</v>
      </c>
      <c r="B75" s="2"/>
      <c r="C75" s="2"/>
      <c r="D75" s="2"/>
      <c r="E75" s="2"/>
      <c r="F75" s="2"/>
      <c r="G75" s="2"/>
      <c r="H75" s="3"/>
      <c r="I75" s="3"/>
      <c r="J75" s="11">
        <v>13548473</v>
      </c>
      <c r="K75" s="12"/>
      <c r="L75" s="5">
        <v>25543534</v>
      </c>
      <c r="M75" s="4"/>
      <c r="N75" s="11">
        <v>13548473</v>
      </c>
      <c r="O75" s="12"/>
      <c r="P75" s="5">
        <v>25507799</v>
      </c>
    </row>
    <row r="76" spans="1:16" ht="21.75" customHeight="1">
      <c r="A76" s="2" t="s">
        <v>52</v>
      </c>
      <c r="B76" s="2"/>
      <c r="C76" s="2"/>
      <c r="D76" s="2"/>
      <c r="E76" s="2"/>
      <c r="F76" s="2"/>
      <c r="G76" s="2"/>
      <c r="H76" s="3"/>
      <c r="I76" s="2"/>
      <c r="J76" s="11">
        <v>13864988</v>
      </c>
      <c r="K76" s="12"/>
      <c r="L76" s="5">
        <v>12011299</v>
      </c>
      <c r="M76" s="5"/>
      <c r="N76" s="11">
        <v>13300619</v>
      </c>
      <c r="O76" s="12"/>
      <c r="P76" s="5">
        <v>11633392</v>
      </c>
    </row>
    <row r="77" spans="1:16" ht="21.75" customHeight="1">
      <c r="A77" s="2" t="s">
        <v>53</v>
      </c>
      <c r="B77" s="2"/>
      <c r="C77" s="2"/>
      <c r="D77" s="2"/>
      <c r="E77" s="2"/>
      <c r="F77" s="2"/>
      <c r="G77" s="2"/>
      <c r="H77" s="3"/>
      <c r="I77" s="2"/>
      <c r="J77" s="14">
        <v>8018058</v>
      </c>
      <c r="K77" s="12"/>
      <c r="L77" s="130">
        <v>7980367</v>
      </c>
      <c r="M77" s="5"/>
      <c r="N77" s="14">
        <v>8018058</v>
      </c>
      <c r="O77" s="12"/>
      <c r="P77" s="130">
        <v>7980367</v>
      </c>
    </row>
    <row r="78" spans="1:16" ht="6" customHeight="1">
      <c r="A78" s="2"/>
      <c r="B78" s="2"/>
      <c r="C78" s="2"/>
      <c r="D78" s="2"/>
      <c r="E78" s="2"/>
      <c r="F78" s="2"/>
      <c r="G78" s="2"/>
      <c r="H78" s="3"/>
      <c r="I78" s="2"/>
      <c r="J78" s="11"/>
      <c r="K78" s="12"/>
      <c r="L78" s="5"/>
      <c r="M78" s="5"/>
      <c r="N78" s="11"/>
      <c r="O78" s="12"/>
      <c r="P78" s="5"/>
    </row>
    <row r="79" spans="1:16" ht="21.75" customHeight="1">
      <c r="A79" s="1" t="s">
        <v>54</v>
      </c>
      <c r="B79" s="2"/>
      <c r="C79" s="2"/>
      <c r="D79" s="2"/>
      <c r="E79" s="2"/>
      <c r="F79" s="2"/>
      <c r="G79" s="2"/>
      <c r="H79" s="3"/>
      <c r="I79" s="2"/>
      <c r="J79" s="14">
        <f>SUM(J74:J78)</f>
        <v>80306653</v>
      </c>
      <c r="K79" s="12"/>
      <c r="L79" s="130">
        <f>SUM(L74:L78)</f>
        <v>104875548</v>
      </c>
      <c r="M79" s="5"/>
      <c r="N79" s="14">
        <f>SUM(N74:N78)</f>
        <v>75023082</v>
      </c>
      <c r="O79" s="5"/>
      <c r="P79" s="130">
        <f>SUM(P74:P78)</f>
        <v>99061906</v>
      </c>
    </row>
    <row r="80" spans="1:16" ht="6" customHeight="1">
      <c r="A80" s="2"/>
      <c r="B80" s="2"/>
      <c r="C80" s="2"/>
      <c r="D80" s="2"/>
      <c r="E80" s="2"/>
      <c r="F80" s="2"/>
      <c r="G80" s="2"/>
      <c r="H80" s="3"/>
      <c r="I80" s="3"/>
      <c r="J80" s="11"/>
      <c r="K80" s="4"/>
      <c r="L80" s="5"/>
      <c r="M80" s="5"/>
      <c r="N80" s="11"/>
      <c r="O80" s="5"/>
      <c r="P80" s="5"/>
    </row>
    <row r="81" spans="1:16" ht="21.75" customHeight="1">
      <c r="A81" s="1" t="s">
        <v>55</v>
      </c>
      <c r="B81" s="2"/>
      <c r="C81" s="1"/>
      <c r="D81" s="2"/>
      <c r="E81" s="2"/>
      <c r="F81" s="2"/>
      <c r="G81" s="2"/>
      <c r="H81" s="3"/>
      <c r="I81" s="3"/>
      <c r="J81" s="14">
        <f>SUM(J70,J79)</f>
        <v>449041233</v>
      </c>
      <c r="K81" s="4"/>
      <c r="L81" s="130">
        <f>SUM(L70,L79)</f>
        <v>516456473</v>
      </c>
      <c r="M81" s="5"/>
      <c r="N81" s="14">
        <f>SUM(N70,N79)</f>
        <v>437998758</v>
      </c>
      <c r="O81" s="5"/>
      <c r="P81" s="130">
        <f>SUM(P70,P79)</f>
        <v>500028829</v>
      </c>
    </row>
    <row r="82" spans="1:16" ht="21.75" customHeight="1">
      <c r="A82" s="1"/>
      <c r="B82" s="2"/>
      <c r="C82" s="1"/>
      <c r="D82" s="2"/>
      <c r="E82" s="2"/>
      <c r="F82" s="2"/>
      <c r="G82" s="2"/>
      <c r="H82" s="3"/>
      <c r="I82" s="3"/>
      <c r="J82" s="5"/>
      <c r="K82" s="4"/>
      <c r="L82" s="5"/>
      <c r="M82" s="5"/>
      <c r="N82" s="5"/>
      <c r="O82" s="5"/>
      <c r="P82" s="5"/>
    </row>
    <row r="83" spans="1:16" ht="21.75" customHeight="1">
      <c r="A83" s="1"/>
      <c r="B83" s="2"/>
      <c r="C83" s="1"/>
      <c r="D83" s="2"/>
      <c r="E83" s="2"/>
      <c r="F83" s="2"/>
      <c r="G83" s="2"/>
      <c r="H83" s="3"/>
      <c r="I83" s="3"/>
      <c r="J83" s="5"/>
      <c r="K83" s="4"/>
      <c r="L83" s="5"/>
      <c r="M83" s="5"/>
      <c r="N83" s="5"/>
      <c r="O83" s="5"/>
      <c r="P83" s="5"/>
    </row>
    <row r="84" spans="1:16" ht="24" customHeight="1">
      <c r="A84" s="1"/>
      <c r="B84" s="2"/>
      <c r="C84" s="1"/>
      <c r="D84" s="2"/>
      <c r="E84" s="2"/>
      <c r="F84" s="2"/>
      <c r="G84" s="2"/>
      <c r="H84" s="3"/>
      <c r="I84" s="3"/>
      <c r="J84" s="5"/>
      <c r="K84" s="4"/>
      <c r="L84" s="5"/>
      <c r="M84" s="5"/>
      <c r="N84" s="5"/>
      <c r="O84" s="5"/>
      <c r="P84" s="5"/>
    </row>
    <row r="85" spans="1:16" ht="21.75" customHeight="1">
      <c r="A85" s="120" t="s">
        <v>35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</row>
    <row r="86" spans="1:16" s="108" customFormat="1" ht="21.75" customHeight="1">
      <c r="A86" s="118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</row>
    <row r="87" spans="1:16" ht="12" customHeight="1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</row>
    <row r="88" spans="1:16" ht="21.75" customHeight="1">
      <c r="A88" s="132" t="str">
        <f>A46</f>
        <v>หมายเหตุประกอบงบการเงินรวมและงบการเงินเฉพาะกิจการเป็นส่วนหนึ่งของงบการเงินนี้</v>
      </c>
      <c r="B88" s="132"/>
      <c r="C88" s="132"/>
      <c r="D88" s="132"/>
      <c r="E88" s="132"/>
      <c r="F88" s="132"/>
      <c r="G88" s="132"/>
      <c r="H88" s="134"/>
      <c r="I88" s="134"/>
      <c r="J88" s="135"/>
      <c r="K88" s="135"/>
      <c r="L88" s="135"/>
      <c r="M88" s="135"/>
      <c r="N88" s="130"/>
      <c r="O88" s="130"/>
      <c r="P88" s="130"/>
    </row>
    <row r="89" spans="1:16" ht="21.75" customHeight="1">
      <c r="A89" s="1" t="str">
        <f>A1</f>
        <v>บริษัท โปรเอ็น คอร์ป จำกัด (มหาชน)</v>
      </c>
      <c r="B89" s="1"/>
      <c r="C89" s="1"/>
      <c r="D89" s="1"/>
      <c r="E89" s="1"/>
      <c r="F89" s="1"/>
      <c r="G89" s="1"/>
      <c r="H89" s="6"/>
      <c r="I89" s="6"/>
      <c r="J89" s="7"/>
      <c r="K89" s="7"/>
      <c r="L89" s="7"/>
      <c r="M89" s="7"/>
      <c r="N89" s="8"/>
      <c r="O89" s="8"/>
      <c r="P89" s="8"/>
    </row>
    <row r="90" spans="1:16" ht="21.75" customHeight="1">
      <c r="A90" s="1" t="s">
        <v>37</v>
      </c>
      <c r="B90" s="1"/>
      <c r="C90" s="1"/>
      <c r="D90" s="1"/>
      <c r="E90" s="1"/>
      <c r="F90" s="1"/>
      <c r="G90" s="1"/>
      <c r="H90" s="6"/>
      <c r="I90" s="6"/>
      <c r="J90" s="7"/>
      <c r="K90" s="7"/>
      <c r="L90" s="7"/>
      <c r="M90" s="7"/>
      <c r="N90" s="8"/>
      <c r="O90" s="8"/>
      <c r="P90" s="8"/>
    </row>
    <row r="91" spans="1:16" ht="21.75" customHeight="1">
      <c r="A91" s="123" t="str">
        <f>A49</f>
        <v>ณ วันที่ 30 กันยายน พ.ศ. 2564</v>
      </c>
      <c r="B91" s="124"/>
      <c r="C91" s="124"/>
      <c r="D91" s="124"/>
      <c r="E91" s="124"/>
      <c r="F91" s="124"/>
      <c r="G91" s="124"/>
      <c r="H91" s="125"/>
      <c r="I91" s="125"/>
      <c r="J91" s="126"/>
      <c r="K91" s="126"/>
      <c r="L91" s="126"/>
      <c r="M91" s="126"/>
      <c r="N91" s="127"/>
      <c r="O91" s="127"/>
      <c r="P91" s="127"/>
    </row>
    <row r="92" spans="1:16" ht="21.75" customHeight="1">
      <c r="A92" s="1"/>
      <c r="B92" s="1"/>
      <c r="C92" s="1"/>
      <c r="D92" s="1"/>
      <c r="E92" s="1"/>
      <c r="F92" s="1"/>
      <c r="G92" s="1"/>
      <c r="H92" s="6"/>
      <c r="I92" s="6"/>
      <c r="J92" s="7"/>
      <c r="K92" s="7"/>
      <c r="L92" s="7"/>
      <c r="M92" s="7"/>
      <c r="N92" s="8"/>
      <c r="O92" s="8"/>
      <c r="P92" s="8"/>
    </row>
    <row r="93" spans="1:16" ht="21.75" customHeight="1">
      <c r="A93" s="1"/>
      <c r="B93" s="1"/>
      <c r="C93" s="1"/>
      <c r="D93" s="1"/>
      <c r="E93" s="1"/>
      <c r="F93" s="1"/>
      <c r="G93" s="1"/>
      <c r="H93" s="6"/>
      <c r="I93" s="6"/>
      <c r="J93" s="128" t="s">
        <v>3</v>
      </c>
      <c r="K93" s="129"/>
      <c r="L93" s="129"/>
      <c r="M93" s="9"/>
      <c r="N93" s="128" t="s">
        <v>4</v>
      </c>
      <c r="O93" s="129"/>
      <c r="P93" s="129"/>
    </row>
    <row r="94" spans="1:16" ht="21.75" customHeight="1">
      <c r="A94" s="1"/>
      <c r="B94" s="1"/>
      <c r="C94" s="1"/>
      <c r="D94" s="1"/>
      <c r="E94" s="1"/>
      <c r="F94" s="1"/>
      <c r="G94" s="1"/>
      <c r="H94" s="6"/>
      <c r="I94" s="6"/>
      <c r="J94" s="8" t="s">
        <v>5</v>
      </c>
      <c r="K94" s="8"/>
      <c r="L94" s="8" t="s">
        <v>6</v>
      </c>
      <c r="M94" s="9"/>
      <c r="N94" s="8" t="s">
        <v>5</v>
      </c>
      <c r="O94" s="8"/>
      <c r="P94" s="8" t="s">
        <v>6</v>
      </c>
    </row>
    <row r="95" spans="1:16" ht="21.75" customHeight="1">
      <c r="A95" s="1"/>
      <c r="B95" s="1"/>
      <c r="C95" s="1"/>
      <c r="D95" s="1"/>
      <c r="E95" s="1"/>
      <c r="F95" s="1"/>
      <c r="G95" s="1"/>
      <c r="H95" s="6"/>
      <c r="I95" s="6"/>
      <c r="J95" s="8" t="s">
        <v>7</v>
      </c>
      <c r="K95" s="7"/>
      <c r="L95" s="8" t="s">
        <v>8</v>
      </c>
      <c r="M95" s="8"/>
      <c r="N95" s="8" t="s">
        <v>7</v>
      </c>
      <c r="O95" s="7"/>
      <c r="P95" s="8" t="s">
        <v>8</v>
      </c>
    </row>
    <row r="96" spans="1:16" ht="21.75" customHeight="1">
      <c r="A96" s="1"/>
      <c r="B96" s="1"/>
      <c r="C96" s="1"/>
      <c r="D96" s="1"/>
      <c r="E96" s="1"/>
      <c r="F96" s="1"/>
      <c r="G96" s="1"/>
      <c r="H96" s="125" t="s">
        <v>9</v>
      </c>
      <c r="I96" s="6"/>
      <c r="J96" s="127" t="s">
        <v>10</v>
      </c>
      <c r="K96" s="7"/>
      <c r="L96" s="127" t="s">
        <v>10</v>
      </c>
      <c r="M96" s="8"/>
      <c r="N96" s="127" t="s">
        <v>10</v>
      </c>
      <c r="O96" s="7"/>
      <c r="P96" s="127" t="s">
        <v>10</v>
      </c>
    </row>
    <row r="97" spans="1:16" ht="6" customHeight="1">
      <c r="A97" s="1"/>
      <c r="B97" s="1"/>
      <c r="C97" s="1"/>
      <c r="D97" s="1"/>
      <c r="E97" s="1"/>
      <c r="F97" s="1"/>
      <c r="G97" s="1"/>
      <c r="H97" s="6"/>
      <c r="I97" s="6"/>
      <c r="J97" s="10"/>
      <c r="K97" s="7"/>
      <c r="L97" s="8"/>
      <c r="M97" s="8"/>
      <c r="N97" s="10"/>
      <c r="O97" s="7"/>
      <c r="P97" s="8"/>
    </row>
    <row r="98" spans="1:16" ht="21.75" customHeight="1">
      <c r="A98" s="1" t="s">
        <v>56</v>
      </c>
      <c r="B98" s="2"/>
      <c r="C98" s="2"/>
      <c r="D98" s="2"/>
      <c r="E98" s="2"/>
      <c r="F98" s="2"/>
      <c r="G98" s="2"/>
      <c r="H98" s="3"/>
      <c r="I98" s="3"/>
      <c r="J98" s="16"/>
      <c r="K98" s="4"/>
      <c r="L98" s="4"/>
      <c r="M98" s="4"/>
      <c r="N98" s="11"/>
      <c r="O98" s="5"/>
      <c r="P98" s="5"/>
    </row>
    <row r="99" spans="1:16" ht="6" customHeight="1">
      <c r="A99" s="1"/>
      <c r="B99" s="2"/>
      <c r="C99" s="2"/>
      <c r="D99" s="2"/>
      <c r="E99" s="2"/>
      <c r="F99" s="2"/>
      <c r="G99" s="2"/>
      <c r="H99" s="3"/>
      <c r="I99" s="3"/>
      <c r="J99" s="16"/>
      <c r="K99" s="4"/>
      <c r="L99" s="4"/>
      <c r="M99" s="4"/>
      <c r="N99" s="11"/>
      <c r="O99" s="5"/>
      <c r="P99" s="5"/>
    </row>
    <row r="100" spans="1:16" ht="21.75" customHeight="1">
      <c r="A100" s="1" t="s">
        <v>57</v>
      </c>
      <c r="B100" s="2"/>
      <c r="C100" s="2"/>
      <c r="D100" s="2"/>
      <c r="E100" s="2"/>
      <c r="F100" s="2"/>
      <c r="G100" s="2"/>
      <c r="H100" s="3"/>
      <c r="I100" s="3"/>
      <c r="J100" s="16"/>
      <c r="K100" s="4"/>
      <c r="L100" s="4"/>
      <c r="M100" s="4"/>
      <c r="N100" s="11"/>
      <c r="O100" s="5"/>
      <c r="P100" s="5"/>
    </row>
    <row r="101" spans="1:16" ht="6" customHeight="1">
      <c r="A101" s="1"/>
      <c r="B101" s="2"/>
      <c r="C101" s="2"/>
      <c r="D101" s="2"/>
      <c r="E101" s="2"/>
      <c r="F101" s="2"/>
      <c r="G101" s="2"/>
      <c r="H101" s="3"/>
      <c r="I101" s="3"/>
      <c r="J101" s="16"/>
      <c r="K101" s="4"/>
      <c r="L101" s="4"/>
      <c r="M101" s="4"/>
      <c r="N101" s="11"/>
      <c r="O101" s="5"/>
      <c r="P101" s="5"/>
    </row>
    <row r="102" spans="1:16" ht="21.75" customHeight="1">
      <c r="A102" s="2" t="s">
        <v>58</v>
      </c>
      <c r="B102" s="2"/>
      <c r="C102" s="2"/>
      <c r="D102" s="2"/>
      <c r="E102" s="2"/>
      <c r="F102" s="2"/>
      <c r="G102" s="2"/>
      <c r="H102" s="3"/>
      <c r="I102" s="3"/>
      <c r="J102" s="16"/>
      <c r="K102" s="4"/>
      <c r="L102" s="4"/>
      <c r="M102" s="4"/>
      <c r="N102" s="11"/>
      <c r="O102" s="8"/>
      <c r="P102" s="5"/>
    </row>
    <row r="103" spans="1:16" ht="21.75" customHeight="1">
      <c r="A103" s="2"/>
      <c r="B103" s="2" t="s">
        <v>59</v>
      </c>
      <c r="C103" s="2"/>
      <c r="D103" s="2"/>
      <c r="E103" s="2"/>
      <c r="F103" s="2"/>
      <c r="G103" s="2"/>
      <c r="H103" s="3"/>
      <c r="I103" s="3"/>
      <c r="J103" s="16"/>
      <c r="K103" s="4"/>
      <c r="L103" s="4"/>
      <c r="M103" s="4"/>
      <c r="N103" s="18"/>
      <c r="O103" s="12"/>
      <c r="P103" s="12"/>
    </row>
    <row r="104" spans="1:16" ht="21.75" customHeight="1">
      <c r="A104" s="2"/>
      <c r="B104" s="2"/>
      <c r="C104" s="2" t="s">
        <v>60</v>
      </c>
      <c r="D104" s="2"/>
      <c r="E104" s="2"/>
      <c r="F104" s="2"/>
      <c r="G104" s="2"/>
      <c r="H104" s="3"/>
      <c r="I104" s="3"/>
      <c r="J104" s="11"/>
      <c r="K104" s="5"/>
      <c r="L104" s="5"/>
      <c r="M104" s="5"/>
      <c r="N104" s="11"/>
      <c r="O104" s="5"/>
      <c r="P104" s="5"/>
    </row>
    <row r="105" spans="1:16" ht="21.75" customHeight="1">
      <c r="A105" s="2"/>
      <c r="B105" s="2"/>
      <c r="C105" s="2"/>
      <c r="D105" s="2" t="s">
        <v>61</v>
      </c>
      <c r="E105" s="2"/>
      <c r="F105" s="2"/>
      <c r="G105" s="2"/>
      <c r="H105" s="19">
        <v>17</v>
      </c>
      <c r="I105" s="3"/>
      <c r="J105" s="131">
        <v>158000000</v>
      </c>
      <c r="K105" s="5"/>
      <c r="L105" s="15">
        <v>158000000</v>
      </c>
      <c r="M105" s="5"/>
      <c r="N105" s="131">
        <v>158000000</v>
      </c>
      <c r="O105" s="5"/>
      <c r="P105" s="15">
        <v>158000000</v>
      </c>
    </row>
    <row r="106" spans="1:16" ht="6" customHeight="1">
      <c r="A106" s="2"/>
      <c r="B106" s="2"/>
      <c r="C106" s="2"/>
      <c r="D106" s="2"/>
      <c r="E106" s="2"/>
      <c r="F106" s="2"/>
      <c r="G106" s="2"/>
      <c r="H106" s="3"/>
      <c r="I106" s="3"/>
      <c r="J106" s="11"/>
      <c r="K106" s="4"/>
      <c r="L106" s="5"/>
      <c r="M106" s="5"/>
      <c r="N106" s="11"/>
      <c r="O106" s="8"/>
      <c r="P106" s="5"/>
    </row>
    <row r="107" spans="1:16" ht="21.75" customHeight="1">
      <c r="A107" s="2"/>
      <c r="B107" s="2" t="s">
        <v>62</v>
      </c>
      <c r="C107" s="2"/>
      <c r="D107" s="2"/>
      <c r="E107" s="2"/>
      <c r="F107" s="2"/>
      <c r="G107" s="2"/>
      <c r="H107" s="3"/>
      <c r="I107" s="3"/>
      <c r="J107" s="18"/>
      <c r="K107" s="4"/>
      <c r="L107" s="12"/>
      <c r="M107" s="12"/>
      <c r="N107" s="18"/>
      <c r="O107" s="12"/>
      <c r="P107" s="12"/>
    </row>
    <row r="108" spans="1:16" ht="21.75" customHeight="1">
      <c r="A108" s="2"/>
      <c r="B108" s="2"/>
      <c r="C108" s="2" t="s">
        <v>60</v>
      </c>
      <c r="D108" s="2"/>
      <c r="E108" s="2"/>
      <c r="F108" s="2"/>
      <c r="G108" s="2"/>
      <c r="H108" s="3"/>
      <c r="I108" s="3"/>
      <c r="J108" s="16"/>
      <c r="K108" s="4"/>
      <c r="L108" s="4"/>
      <c r="M108" s="4"/>
      <c r="N108" s="11"/>
      <c r="O108" s="8"/>
      <c r="P108" s="5"/>
    </row>
    <row r="109" spans="1:16" ht="21.75" customHeight="1">
      <c r="A109" s="2"/>
      <c r="B109" s="2"/>
      <c r="C109" s="2"/>
      <c r="D109" s="2" t="s">
        <v>63</v>
      </c>
      <c r="E109" s="2"/>
      <c r="F109" s="2"/>
      <c r="G109" s="2"/>
      <c r="H109" s="3"/>
      <c r="I109" s="3"/>
      <c r="J109" s="16"/>
      <c r="K109" s="4"/>
      <c r="L109" s="4"/>
      <c r="M109" s="4"/>
      <c r="N109" s="11"/>
      <c r="O109" s="8"/>
      <c r="P109" s="5"/>
    </row>
    <row r="110" spans="1:16" ht="21.75" customHeight="1">
      <c r="A110" s="2"/>
      <c r="B110" s="2"/>
      <c r="C110" s="2" t="s">
        <v>64</v>
      </c>
      <c r="D110" s="2"/>
      <c r="E110" s="2"/>
      <c r="F110" s="2"/>
      <c r="G110" s="2"/>
      <c r="H110" s="3"/>
      <c r="I110" s="3"/>
      <c r="J110" s="16"/>
      <c r="K110" s="4"/>
      <c r="L110" s="4"/>
      <c r="M110" s="4"/>
      <c r="N110" s="11"/>
      <c r="O110" s="8"/>
      <c r="P110" s="5"/>
    </row>
    <row r="111" spans="1:16" ht="21.75" customHeight="1">
      <c r="A111" s="2"/>
      <c r="B111" s="2"/>
      <c r="C111" s="2"/>
      <c r="D111" s="2" t="s">
        <v>65</v>
      </c>
      <c r="E111" s="2"/>
      <c r="F111" s="2"/>
      <c r="G111" s="2"/>
      <c r="H111" s="3"/>
      <c r="I111" s="3"/>
      <c r="J111" s="11">
        <v>158000000</v>
      </c>
      <c r="K111" s="5"/>
      <c r="L111" s="5">
        <v>115000000</v>
      </c>
      <c r="M111" s="5"/>
      <c r="N111" s="11">
        <v>158000000</v>
      </c>
      <c r="O111" s="5"/>
      <c r="P111" s="5">
        <v>115000000</v>
      </c>
    </row>
    <row r="112" spans="1:16" ht="21.75" customHeight="1">
      <c r="A112" s="2" t="s">
        <v>66</v>
      </c>
      <c r="B112" s="2"/>
      <c r="C112" s="2"/>
      <c r="D112" s="2"/>
      <c r="E112" s="2"/>
      <c r="F112" s="2"/>
      <c r="G112" s="2"/>
      <c r="H112" s="3">
        <v>17</v>
      </c>
      <c r="I112" s="3"/>
      <c r="J112" s="11">
        <v>228732200</v>
      </c>
      <c r="K112" s="5"/>
      <c r="L112" s="5">
        <v>0</v>
      </c>
      <c r="M112" s="5"/>
      <c r="N112" s="11">
        <v>228732200</v>
      </c>
      <c r="O112" s="5"/>
      <c r="P112" s="5">
        <v>0</v>
      </c>
    </row>
    <row r="113" spans="1:16" ht="21.75" customHeight="1">
      <c r="A113" s="2" t="s">
        <v>67</v>
      </c>
      <c r="B113" s="2"/>
      <c r="C113" s="2"/>
      <c r="D113" s="2"/>
      <c r="E113" s="2"/>
      <c r="F113" s="2"/>
      <c r="G113" s="2"/>
      <c r="H113" s="3"/>
      <c r="I113" s="3"/>
      <c r="J113" s="18">
        <v>1175732</v>
      </c>
      <c r="K113" s="12"/>
      <c r="L113" s="12">
        <v>1175732</v>
      </c>
      <c r="M113" s="12"/>
      <c r="N113" s="18">
        <v>0</v>
      </c>
      <c r="O113" s="12"/>
      <c r="P113" s="12">
        <v>0</v>
      </c>
    </row>
    <row r="114" spans="1:16" ht="21.75" customHeight="1">
      <c r="A114" s="2" t="s">
        <v>68</v>
      </c>
      <c r="B114" s="2"/>
      <c r="C114" s="2"/>
      <c r="D114" s="2"/>
      <c r="E114" s="2"/>
      <c r="F114" s="2"/>
      <c r="G114" s="2"/>
      <c r="H114" s="3"/>
      <c r="I114" s="3"/>
      <c r="J114" s="18"/>
      <c r="K114" s="12"/>
      <c r="L114" s="12"/>
      <c r="M114" s="12"/>
      <c r="N114" s="18"/>
      <c r="O114" s="12"/>
      <c r="P114" s="12"/>
    </row>
    <row r="115" spans="1:16" ht="21.75" customHeight="1">
      <c r="A115" s="1"/>
      <c r="B115" s="2" t="s">
        <v>69</v>
      </c>
      <c r="C115" s="2"/>
      <c r="D115" s="2"/>
      <c r="E115" s="2"/>
      <c r="F115" s="2"/>
      <c r="G115" s="2"/>
      <c r="H115" s="3">
        <v>19</v>
      </c>
      <c r="I115" s="3"/>
      <c r="J115" s="18">
        <v>8060000</v>
      </c>
      <c r="K115" s="12"/>
      <c r="L115" s="12">
        <v>7000000</v>
      </c>
      <c r="M115" s="12"/>
      <c r="N115" s="18">
        <v>8060000</v>
      </c>
      <c r="O115" s="12"/>
      <c r="P115" s="12">
        <v>7000000</v>
      </c>
    </row>
    <row r="116" spans="1:16" ht="21.75" customHeight="1">
      <c r="A116" s="1"/>
      <c r="B116" s="2" t="s">
        <v>70</v>
      </c>
      <c r="C116" s="2"/>
      <c r="D116" s="2"/>
      <c r="E116" s="2"/>
      <c r="F116" s="2"/>
      <c r="G116" s="2"/>
      <c r="H116" s="3"/>
      <c r="I116" s="3"/>
      <c r="J116" s="18">
        <v>15409996</v>
      </c>
      <c r="K116" s="12"/>
      <c r="L116" s="12">
        <v>27296404</v>
      </c>
      <c r="M116" s="12"/>
      <c r="N116" s="18">
        <v>57150455</v>
      </c>
      <c r="O116" s="12"/>
      <c r="P116" s="12">
        <v>64764206</v>
      </c>
    </row>
    <row r="117" spans="1:16" ht="21.75" customHeight="1">
      <c r="A117" s="2" t="s">
        <v>71</v>
      </c>
      <c r="B117" s="2"/>
      <c r="C117" s="2"/>
      <c r="D117" s="2"/>
      <c r="E117" s="2"/>
      <c r="F117" s="2"/>
      <c r="G117" s="2"/>
      <c r="H117" s="3"/>
      <c r="I117" s="3"/>
      <c r="J117" s="20">
        <v>-1502</v>
      </c>
      <c r="K117" s="12"/>
      <c r="L117" s="133">
        <v>-1502</v>
      </c>
      <c r="M117" s="12"/>
      <c r="N117" s="20">
        <v>0</v>
      </c>
      <c r="O117" s="12"/>
      <c r="P117" s="133">
        <v>0</v>
      </c>
    </row>
    <row r="118" spans="1:16" ht="6" customHeight="1">
      <c r="A118" s="2"/>
      <c r="B118" s="2"/>
      <c r="C118" s="2"/>
      <c r="D118" s="2"/>
      <c r="E118" s="2"/>
      <c r="F118" s="2"/>
      <c r="G118" s="2"/>
      <c r="H118" s="3"/>
      <c r="I118" s="3"/>
      <c r="J118" s="18"/>
      <c r="K118" s="12"/>
      <c r="L118" s="12"/>
      <c r="M118" s="12"/>
      <c r="N118" s="18"/>
      <c r="O118" s="12"/>
      <c r="P118" s="12"/>
    </row>
    <row r="119" spans="1:16" ht="21.75" customHeight="1">
      <c r="A119" s="2" t="s">
        <v>72</v>
      </c>
      <c r="B119" s="2"/>
      <c r="C119" s="2"/>
      <c r="D119" s="2"/>
      <c r="E119" s="2"/>
      <c r="F119" s="2"/>
      <c r="G119" s="2"/>
      <c r="H119" s="3"/>
      <c r="I119" s="3"/>
      <c r="J119" s="18">
        <f>SUM(J111:J117)</f>
        <v>411376426</v>
      </c>
      <c r="K119" s="12"/>
      <c r="L119" s="12">
        <f>SUM(L111:L117)</f>
        <v>150470634</v>
      </c>
      <c r="M119" s="12"/>
      <c r="N119" s="18">
        <f>SUM(N111:N117)</f>
        <v>451942655</v>
      </c>
      <c r="O119" s="12"/>
      <c r="P119" s="12">
        <f>SUM(P111:P117)</f>
        <v>186764206</v>
      </c>
    </row>
    <row r="120" spans="1:16" ht="21.75" customHeight="1">
      <c r="A120" s="2" t="s">
        <v>73</v>
      </c>
      <c r="B120" s="2"/>
      <c r="C120" s="2"/>
      <c r="D120" s="2"/>
      <c r="E120" s="2"/>
      <c r="F120" s="2"/>
      <c r="G120" s="2"/>
      <c r="H120" s="3"/>
      <c r="I120" s="3"/>
      <c r="J120" s="20">
        <v>13161</v>
      </c>
      <c r="K120" s="12"/>
      <c r="L120" s="133">
        <v>9253</v>
      </c>
      <c r="M120" s="12"/>
      <c r="N120" s="20">
        <v>0</v>
      </c>
      <c r="O120" s="12"/>
      <c r="P120" s="133">
        <v>0</v>
      </c>
    </row>
    <row r="121" spans="1:16" ht="6" customHeight="1">
      <c r="A121" s="2"/>
      <c r="B121" s="2"/>
      <c r="C121" s="2"/>
      <c r="D121" s="2"/>
      <c r="E121" s="2"/>
      <c r="F121" s="2"/>
      <c r="G121" s="2"/>
      <c r="H121" s="3"/>
      <c r="I121" s="3"/>
      <c r="J121" s="18"/>
      <c r="K121" s="12"/>
      <c r="L121" s="12"/>
      <c r="M121" s="12"/>
      <c r="N121" s="18"/>
      <c r="O121" s="12"/>
      <c r="P121" s="12"/>
    </row>
    <row r="122" spans="1:16" ht="21.75" customHeight="1">
      <c r="A122" s="1" t="s">
        <v>74</v>
      </c>
      <c r="B122" s="2"/>
      <c r="C122" s="2"/>
      <c r="D122" s="2"/>
      <c r="E122" s="2"/>
      <c r="F122" s="2"/>
      <c r="G122" s="2"/>
      <c r="H122" s="3"/>
      <c r="I122" s="3"/>
      <c r="J122" s="20">
        <f>SUM(J119:J120)</f>
        <v>411389587</v>
      </c>
      <c r="K122" s="12"/>
      <c r="L122" s="133">
        <f>SUM(L119:L120)</f>
        <v>150479887</v>
      </c>
      <c r="M122" s="12"/>
      <c r="N122" s="20">
        <f>SUM(N119:N120)</f>
        <v>451942655</v>
      </c>
      <c r="O122" s="12"/>
      <c r="P122" s="133">
        <f>SUM(P119:P120)</f>
        <v>186764206</v>
      </c>
    </row>
    <row r="123" spans="1:16" ht="6" customHeight="1">
      <c r="A123" s="2"/>
      <c r="B123" s="2"/>
      <c r="C123" s="2"/>
      <c r="D123" s="2"/>
      <c r="E123" s="2"/>
      <c r="F123" s="2"/>
      <c r="G123" s="2"/>
      <c r="H123" s="3"/>
      <c r="I123" s="3"/>
      <c r="J123" s="18"/>
      <c r="K123" s="12"/>
      <c r="L123" s="12"/>
      <c r="M123" s="12"/>
      <c r="N123" s="18"/>
      <c r="O123" s="12"/>
      <c r="P123" s="12"/>
    </row>
    <row r="124" spans="1:16" ht="21.75" customHeight="1">
      <c r="A124" s="1" t="s">
        <v>75</v>
      </c>
      <c r="B124" s="2"/>
      <c r="C124" s="2"/>
      <c r="D124" s="2"/>
      <c r="E124" s="2"/>
      <c r="F124" s="2"/>
      <c r="G124" s="2"/>
      <c r="H124" s="3"/>
      <c r="I124" s="3"/>
      <c r="J124" s="136">
        <f>SUM(J81,J122)</f>
        <v>860430820</v>
      </c>
      <c r="K124" s="12"/>
      <c r="L124" s="21">
        <f>SUM(L81,L122)</f>
        <v>666936360</v>
      </c>
      <c r="M124" s="12"/>
      <c r="N124" s="136">
        <f>SUM(N81,N122)</f>
        <v>889941413</v>
      </c>
      <c r="O124" s="12"/>
      <c r="P124" s="21">
        <f>SUM(P81,P122)</f>
        <v>686793035</v>
      </c>
    </row>
    <row r="125" spans="1:16" ht="21.75" customHeight="1">
      <c r="A125" s="1"/>
      <c r="B125" s="2"/>
      <c r="C125" s="2"/>
      <c r="D125" s="2"/>
      <c r="E125" s="2"/>
      <c r="F125" s="2"/>
      <c r="G125" s="2"/>
      <c r="H125" s="3"/>
      <c r="I125" s="3"/>
      <c r="J125" s="5"/>
      <c r="K125" s="5"/>
      <c r="L125" s="5"/>
      <c r="M125" s="5"/>
      <c r="N125" s="5"/>
      <c r="O125" s="5"/>
      <c r="P125" s="5"/>
    </row>
    <row r="126" spans="1:16" ht="21.75" customHeight="1">
      <c r="A126" s="1"/>
      <c r="B126" s="2"/>
      <c r="C126" s="2"/>
      <c r="D126" s="2"/>
      <c r="E126" s="2"/>
      <c r="F126" s="2"/>
      <c r="G126" s="2"/>
      <c r="H126" s="3"/>
      <c r="I126" s="3"/>
      <c r="J126" s="5"/>
      <c r="K126" s="5"/>
      <c r="L126" s="5"/>
      <c r="M126" s="5"/>
      <c r="N126" s="5"/>
      <c r="O126" s="5"/>
      <c r="P126" s="5"/>
    </row>
    <row r="127" spans="1:16" ht="14.25" customHeight="1">
      <c r="A127" s="1"/>
      <c r="B127" s="2"/>
      <c r="C127" s="2"/>
      <c r="D127" s="2"/>
      <c r="E127" s="2"/>
      <c r="F127" s="2"/>
      <c r="G127" s="2"/>
      <c r="H127" s="3"/>
      <c r="I127" s="3"/>
      <c r="J127" s="5"/>
      <c r="K127" s="5"/>
      <c r="L127" s="5"/>
      <c r="M127" s="5"/>
      <c r="N127" s="5"/>
      <c r="O127" s="5"/>
      <c r="P127" s="5"/>
    </row>
    <row r="128" spans="1:16" ht="21.75" customHeight="1">
      <c r="A128" s="120" t="s">
        <v>35</v>
      </c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</row>
    <row r="129" spans="1:16" ht="21.75" customHeight="1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</row>
    <row r="130" spans="1:16" ht="21.75" customHeight="1">
      <c r="A130" s="132" t="str">
        <f>A88</f>
        <v>หมายเหตุประกอบงบการเงินรวมและงบการเงินเฉพาะกิจการเป็นส่วนหนึ่งของงบการเงินนี้</v>
      </c>
      <c r="B130" s="132"/>
      <c r="C130" s="132"/>
      <c r="D130" s="132"/>
      <c r="E130" s="132"/>
      <c r="F130" s="132"/>
      <c r="G130" s="132"/>
      <c r="H130" s="132"/>
      <c r="I130" s="132"/>
      <c r="J130" s="133"/>
      <c r="K130" s="133"/>
      <c r="L130" s="133"/>
      <c r="M130" s="133"/>
      <c r="N130" s="133"/>
      <c r="O130" s="133"/>
      <c r="P130" s="133"/>
    </row>
  </sheetData>
  <mergeCells count="9">
    <mergeCell ref="N93:P93"/>
    <mergeCell ref="A128:P128"/>
    <mergeCell ref="J5:L5"/>
    <mergeCell ref="N5:P5"/>
    <mergeCell ref="A44:P44"/>
    <mergeCell ref="J51:L51"/>
    <mergeCell ref="N51:P51"/>
    <mergeCell ref="A85:P85"/>
    <mergeCell ref="J93:L93"/>
  </mergeCells>
  <pageMargins left="0.8" right="0.5" top="0.5" bottom="0.6" header="0.49" footer="0.4"/>
  <pageSetup paperSize="9" firstPageNumber="2" orientation="portrait" useFirstPageNumber="1" horizontalDpi="1200" verticalDpi="1200" r:id="rId1"/>
  <headerFooter>
    <oddFooter>&amp;R&amp;"Browallia New,Regular"&amp;13&amp;P</oddFooter>
  </headerFooter>
  <rowBreaks count="2" manualBreakCount="2">
    <brk id="46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8"/>
  <sheetViews>
    <sheetView topLeftCell="A40" zoomScaleNormal="100" workbookViewId="0">
      <selection activeCell="N55" sqref="N55"/>
    </sheetView>
  </sheetViews>
  <sheetFormatPr defaultColWidth="12.625" defaultRowHeight="15" customHeight="1"/>
  <cols>
    <col min="1" max="6" width="1.5" style="93" customWidth="1"/>
    <col min="7" max="7" width="19.125" style="93" customWidth="1"/>
    <col min="8" max="8" width="2" style="93" customWidth="1"/>
    <col min="9" max="9" width="12.625" style="93" customWidth="1"/>
    <col min="10" max="10" width="10.125" style="93" customWidth="1"/>
    <col min="11" max="11" width="0.625" style="93" customWidth="1"/>
    <col min="12" max="12" width="10.125" style="93" customWidth="1"/>
    <col min="13" max="13" width="0.625" style="93" customWidth="1"/>
    <col min="14" max="14" width="10.125" style="93" customWidth="1"/>
    <col min="15" max="15" width="0.625" style="93" customWidth="1"/>
    <col min="16" max="16" width="10.125" style="93" customWidth="1"/>
    <col min="17" max="26" width="8" style="93" customWidth="1"/>
    <col min="27" max="16384" width="12.625" style="93"/>
  </cols>
  <sheetData>
    <row r="1" spans="1:26" ht="20.100000000000001" customHeight="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8"/>
      <c r="O1" s="22"/>
      <c r="P1" s="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100000000000001" customHeight="1">
      <c r="A2" s="1" t="s">
        <v>76</v>
      </c>
      <c r="B2" s="1"/>
      <c r="C2" s="1"/>
      <c r="D2" s="1"/>
      <c r="E2" s="1"/>
      <c r="F2" s="1"/>
      <c r="G2" s="1"/>
      <c r="H2" s="6"/>
      <c r="I2" s="6"/>
      <c r="J2" s="6"/>
      <c r="K2" s="6"/>
      <c r="L2" s="6"/>
      <c r="M2" s="6"/>
      <c r="N2" s="8"/>
      <c r="O2" s="22"/>
      <c r="P2" s="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>
      <c r="A3" s="123" t="s">
        <v>77</v>
      </c>
      <c r="B3" s="124"/>
      <c r="C3" s="124"/>
      <c r="D3" s="124"/>
      <c r="E3" s="124"/>
      <c r="F3" s="124"/>
      <c r="G3" s="124"/>
      <c r="H3" s="125"/>
      <c r="I3" s="125"/>
      <c r="J3" s="125"/>
      <c r="K3" s="125"/>
      <c r="L3" s="125"/>
      <c r="M3" s="125"/>
      <c r="N3" s="127"/>
      <c r="O3" s="137"/>
      <c r="P3" s="1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100000000000001" customHeight="1">
      <c r="A4" s="23"/>
      <c r="B4" s="1"/>
      <c r="C4" s="1"/>
      <c r="D4" s="1"/>
      <c r="E4" s="1"/>
      <c r="F4" s="1"/>
      <c r="G4" s="1"/>
      <c r="H4" s="6"/>
      <c r="I4" s="6"/>
      <c r="J4" s="6"/>
      <c r="K4" s="6"/>
      <c r="L4" s="6"/>
      <c r="M4" s="6"/>
      <c r="N4" s="8"/>
      <c r="O4" s="22"/>
      <c r="P4" s="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>
      <c r="A5" s="1"/>
      <c r="B5" s="1"/>
      <c r="C5" s="1"/>
      <c r="D5" s="1"/>
      <c r="E5" s="1"/>
      <c r="F5" s="1"/>
      <c r="G5" s="1"/>
      <c r="H5" s="6"/>
      <c r="I5" s="6"/>
      <c r="J5" s="128" t="s">
        <v>78</v>
      </c>
      <c r="K5" s="129"/>
      <c r="L5" s="129"/>
      <c r="M5" s="7"/>
      <c r="N5" s="128" t="s">
        <v>79</v>
      </c>
      <c r="O5" s="129"/>
      <c r="P5" s="12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>
      <c r="A6" s="1"/>
      <c r="B6" s="1"/>
      <c r="C6" s="1"/>
      <c r="D6" s="1"/>
      <c r="E6" s="1"/>
      <c r="F6" s="1"/>
      <c r="G6" s="1"/>
      <c r="H6" s="6"/>
      <c r="I6" s="6"/>
      <c r="J6" s="8" t="s">
        <v>5</v>
      </c>
      <c r="K6" s="7"/>
      <c r="L6" s="8" t="s">
        <v>5</v>
      </c>
      <c r="M6" s="7"/>
      <c r="N6" s="8" t="s">
        <v>5</v>
      </c>
      <c r="O6" s="7"/>
      <c r="P6" s="8" t="s">
        <v>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>
      <c r="A7" s="1"/>
      <c r="B7" s="1"/>
      <c r="C7" s="1"/>
      <c r="D7" s="1"/>
      <c r="E7" s="1"/>
      <c r="F7" s="1"/>
      <c r="G7" s="1"/>
      <c r="H7" s="2"/>
      <c r="I7" s="6"/>
      <c r="J7" s="8" t="s">
        <v>7</v>
      </c>
      <c r="K7" s="6"/>
      <c r="L7" s="8" t="s">
        <v>8</v>
      </c>
      <c r="M7" s="7"/>
      <c r="N7" s="8" t="s">
        <v>7</v>
      </c>
      <c r="O7" s="6"/>
      <c r="P7" s="8" t="s">
        <v>8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>
      <c r="A8" s="1"/>
      <c r="B8" s="1"/>
      <c r="C8" s="1"/>
      <c r="D8" s="1"/>
      <c r="E8" s="1"/>
      <c r="F8" s="1"/>
      <c r="G8" s="1"/>
      <c r="H8" s="6"/>
      <c r="I8" s="6"/>
      <c r="J8" s="127" t="s">
        <v>10</v>
      </c>
      <c r="K8" s="6"/>
      <c r="L8" s="127" t="s">
        <v>10</v>
      </c>
      <c r="M8" s="8"/>
      <c r="N8" s="127" t="s">
        <v>10</v>
      </c>
      <c r="O8" s="8"/>
      <c r="P8" s="127" t="s">
        <v>10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108" customFormat="1" ht="4.5" customHeight="1">
      <c r="A9" s="2"/>
      <c r="B9" s="2"/>
      <c r="C9" s="2"/>
      <c r="D9" s="2"/>
      <c r="E9" s="2"/>
      <c r="F9" s="2"/>
      <c r="G9" s="2"/>
      <c r="H9" s="3"/>
      <c r="I9" s="3"/>
      <c r="J9" s="26"/>
      <c r="K9" s="3"/>
      <c r="L9" s="27"/>
      <c r="M9" s="3"/>
      <c r="N9" s="26"/>
      <c r="O9" s="28"/>
      <c r="P9" s="27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>
      <c r="A10" s="1" t="s">
        <v>80</v>
      </c>
      <c r="B10" s="1"/>
      <c r="C10" s="1"/>
      <c r="D10" s="1"/>
      <c r="E10" s="1"/>
      <c r="F10" s="1"/>
      <c r="G10" s="1"/>
      <c r="H10" s="6"/>
      <c r="I10" s="6"/>
      <c r="J10" s="24"/>
      <c r="K10" s="6"/>
      <c r="L10" s="6"/>
      <c r="M10" s="6"/>
      <c r="N10" s="10"/>
      <c r="O10" s="25"/>
      <c r="P10" s="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.5" customHeight="1">
      <c r="A11" s="2"/>
      <c r="B11" s="2"/>
      <c r="C11" s="2"/>
      <c r="D11" s="2"/>
      <c r="E11" s="2"/>
      <c r="F11" s="2"/>
      <c r="G11" s="2"/>
      <c r="H11" s="3"/>
      <c r="I11" s="3"/>
      <c r="J11" s="26"/>
      <c r="K11" s="3"/>
      <c r="L11" s="27"/>
      <c r="M11" s="3"/>
      <c r="N11" s="26"/>
      <c r="O11" s="28"/>
      <c r="P11" s="27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>
      <c r="A12" s="2" t="s">
        <v>81</v>
      </c>
      <c r="B12" s="2"/>
      <c r="C12" s="2"/>
      <c r="D12" s="2"/>
      <c r="E12" s="2"/>
      <c r="F12" s="2"/>
      <c r="G12" s="2"/>
      <c r="H12" s="3"/>
      <c r="I12" s="3"/>
      <c r="J12" s="11">
        <v>177583556</v>
      </c>
      <c r="K12" s="3"/>
      <c r="L12" s="5">
        <v>112963337</v>
      </c>
      <c r="M12" s="3"/>
      <c r="N12" s="11">
        <v>177583556</v>
      </c>
      <c r="O12" s="3"/>
      <c r="P12" s="5">
        <v>112963337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2" t="s">
        <v>82</v>
      </c>
      <c r="B13" s="2"/>
      <c r="C13" s="2"/>
      <c r="D13" s="2"/>
      <c r="E13" s="2"/>
      <c r="F13" s="2"/>
      <c r="G13" s="2"/>
      <c r="H13" s="3"/>
      <c r="I13" s="3"/>
      <c r="J13" s="11">
        <v>64364773</v>
      </c>
      <c r="K13" s="3"/>
      <c r="L13" s="5">
        <v>65154975</v>
      </c>
      <c r="M13" s="3"/>
      <c r="N13" s="11">
        <v>63418869</v>
      </c>
      <c r="O13" s="3"/>
      <c r="P13" s="5">
        <v>63835219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>
      <c r="A14" s="2" t="s">
        <v>83</v>
      </c>
      <c r="B14" s="2"/>
      <c r="C14" s="2"/>
      <c r="D14" s="2"/>
      <c r="E14" s="2"/>
      <c r="F14" s="2"/>
      <c r="G14" s="2"/>
      <c r="H14" s="3"/>
      <c r="I14" s="3"/>
      <c r="J14" s="14">
        <v>60000</v>
      </c>
      <c r="K14" s="3"/>
      <c r="L14" s="130">
        <v>80389835</v>
      </c>
      <c r="M14" s="3"/>
      <c r="N14" s="14">
        <v>60000</v>
      </c>
      <c r="O14" s="3"/>
      <c r="P14" s="130">
        <v>80533788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.5" customHeight="1">
      <c r="A15" s="2"/>
      <c r="B15" s="2"/>
      <c r="C15" s="2"/>
      <c r="D15" s="2"/>
      <c r="E15" s="2"/>
      <c r="F15" s="2"/>
      <c r="G15" s="2"/>
      <c r="H15" s="3"/>
      <c r="I15" s="3"/>
      <c r="J15" s="26"/>
      <c r="K15" s="3"/>
      <c r="L15" s="27"/>
      <c r="M15" s="3"/>
      <c r="N15" s="26"/>
      <c r="O15" s="28"/>
      <c r="P15" s="27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>
      <c r="A16" s="1" t="s">
        <v>84</v>
      </c>
      <c r="B16" s="1"/>
      <c r="C16" s="1"/>
      <c r="D16" s="1"/>
      <c r="E16" s="1"/>
      <c r="F16" s="1"/>
      <c r="G16" s="1"/>
      <c r="H16" s="6"/>
      <c r="I16" s="6"/>
      <c r="J16" s="14">
        <f>SUM(J12:J14)</f>
        <v>242008329</v>
      </c>
      <c r="K16" s="6"/>
      <c r="L16" s="130">
        <f>SUM(L12:L14)</f>
        <v>258508147</v>
      </c>
      <c r="M16" s="6"/>
      <c r="N16" s="14">
        <f>SUM(N12:N14)</f>
        <v>241062425</v>
      </c>
      <c r="O16" s="29"/>
      <c r="P16" s="130">
        <f>SUM(P12:P14)</f>
        <v>257332344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" customHeight="1">
      <c r="A17" s="2"/>
      <c r="B17" s="2"/>
      <c r="C17" s="2"/>
      <c r="D17" s="2"/>
      <c r="E17" s="2"/>
      <c r="F17" s="2"/>
      <c r="G17" s="2"/>
      <c r="H17" s="3"/>
      <c r="I17" s="3"/>
      <c r="J17" s="26"/>
      <c r="K17" s="3"/>
      <c r="L17" s="27"/>
      <c r="M17" s="3"/>
      <c r="N17" s="26"/>
      <c r="O17" s="28"/>
      <c r="P17" s="27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>
      <c r="A18" s="1" t="s">
        <v>85</v>
      </c>
      <c r="B18" s="1"/>
      <c r="C18" s="1"/>
      <c r="D18" s="1"/>
      <c r="E18" s="1"/>
      <c r="F18" s="1"/>
      <c r="G18" s="1"/>
      <c r="H18" s="6"/>
      <c r="I18" s="6"/>
      <c r="J18" s="11"/>
      <c r="K18" s="6"/>
      <c r="L18" s="5"/>
      <c r="M18" s="6"/>
      <c r="N18" s="11"/>
      <c r="O18" s="29"/>
      <c r="P18" s="5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.5" customHeight="1">
      <c r="A19" s="2"/>
      <c r="B19" s="2"/>
      <c r="C19" s="2"/>
      <c r="D19" s="2"/>
      <c r="E19" s="2"/>
      <c r="F19" s="2"/>
      <c r="G19" s="2"/>
      <c r="H19" s="3"/>
      <c r="I19" s="3"/>
      <c r="J19" s="26"/>
      <c r="K19" s="3"/>
      <c r="L19" s="27"/>
      <c r="M19" s="3"/>
      <c r="N19" s="26"/>
      <c r="O19" s="28"/>
      <c r="P19" s="2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>
      <c r="A20" s="2" t="s">
        <v>86</v>
      </c>
      <c r="B20" s="2"/>
      <c r="C20" s="2"/>
      <c r="D20" s="2"/>
      <c r="E20" s="2"/>
      <c r="F20" s="2"/>
      <c r="G20" s="2"/>
      <c r="H20" s="3"/>
      <c r="I20" s="3"/>
      <c r="J20" s="11">
        <v>-163307878</v>
      </c>
      <c r="K20" s="3"/>
      <c r="L20" s="5">
        <v>-106371838</v>
      </c>
      <c r="M20" s="3"/>
      <c r="N20" s="11">
        <v>-163307878</v>
      </c>
      <c r="O20" s="3"/>
      <c r="P20" s="5">
        <v>-106371838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>
      <c r="A21" s="2" t="s">
        <v>87</v>
      </c>
      <c r="B21" s="2"/>
      <c r="C21" s="2"/>
      <c r="D21" s="2"/>
      <c r="E21" s="2"/>
      <c r="F21" s="2"/>
      <c r="G21" s="2"/>
      <c r="H21" s="3"/>
      <c r="I21" s="3"/>
      <c r="J21" s="11">
        <v>-47338391</v>
      </c>
      <c r="K21" s="3"/>
      <c r="L21" s="5">
        <v>-41877954</v>
      </c>
      <c r="M21" s="3"/>
      <c r="N21" s="11">
        <v>-47341389</v>
      </c>
      <c r="O21" s="3"/>
      <c r="P21" s="5">
        <v>-42087694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>
      <c r="A22" s="2" t="s">
        <v>88</v>
      </c>
      <c r="B22" s="2"/>
      <c r="C22" s="2"/>
      <c r="D22" s="2"/>
      <c r="E22" s="2"/>
      <c r="F22" s="2"/>
      <c r="G22" s="2"/>
      <c r="H22" s="3"/>
      <c r="I22" s="3"/>
      <c r="J22" s="14">
        <v>-1938010</v>
      </c>
      <c r="K22" s="3"/>
      <c r="L22" s="130">
        <v>-69277285</v>
      </c>
      <c r="M22" s="3"/>
      <c r="N22" s="14">
        <v>-1675046</v>
      </c>
      <c r="O22" s="3"/>
      <c r="P22" s="130">
        <v>-70559354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.5" customHeight="1">
      <c r="A23" s="2"/>
      <c r="B23" s="2"/>
      <c r="C23" s="2"/>
      <c r="D23" s="2"/>
      <c r="E23" s="2"/>
      <c r="F23" s="2"/>
      <c r="G23" s="2"/>
      <c r="H23" s="3"/>
      <c r="I23" s="3"/>
      <c r="J23" s="26"/>
      <c r="K23" s="3"/>
      <c r="L23" s="27"/>
      <c r="M23" s="3"/>
      <c r="N23" s="26"/>
      <c r="O23" s="28"/>
      <c r="P23" s="27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>
      <c r="A24" s="1" t="s">
        <v>89</v>
      </c>
      <c r="B24" s="1"/>
      <c r="C24" s="1"/>
      <c r="D24" s="1"/>
      <c r="E24" s="1"/>
      <c r="F24" s="1"/>
      <c r="G24" s="1"/>
      <c r="H24" s="6"/>
      <c r="I24" s="6"/>
      <c r="J24" s="14">
        <f>SUM(J20:J22)</f>
        <v>-212584279</v>
      </c>
      <c r="K24" s="6"/>
      <c r="L24" s="130">
        <f>SUM(L20:L22)</f>
        <v>-217527077</v>
      </c>
      <c r="M24" s="6"/>
      <c r="N24" s="14">
        <f>SUM(N20:N22)</f>
        <v>-212324313</v>
      </c>
      <c r="O24" s="29"/>
      <c r="P24" s="130">
        <f>SUM(P20:P22)</f>
        <v>-219018886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6" customHeight="1">
      <c r="A25" s="2"/>
      <c r="B25" s="2"/>
      <c r="C25" s="2"/>
      <c r="D25" s="2"/>
      <c r="E25" s="2"/>
      <c r="F25" s="2"/>
      <c r="G25" s="2"/>
      <c r="H25" s="3"/>
      <c r="I25" s="3"/>
      <c r="J25" s="26"/>
      <c r="K25" s="3"/>
      <c r="L25" s="27"/>
      <c r="M25" s="3"/>
      <c r="N25" s="26"/>
      <c r="O25" s="28"/>
      <c r="P25" s="27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>
      <c r="A26" s="1" t="s">
        <v>90</v>
      </c>
      <c r="B26" s="1"/>
      <c r="C26" s="1"/>
      <c r="D26" s="1"/>
      <c r="E26" s="1"/>
      <c r="F26" s="1"/>
      <c r="G26" s="1"/>
      <c r="H26" s="6"/>
      <c r="I26" s="6"/>
      <c r="J26" s="11">
        <f>SUM(J16,J24)</f>
        <v>29424050</v>
      </c>
      <c r="K26" s="6"/>
      <c r="L26" s="5">
        <f>SUM(L16,L24)</f>
        <v>40981070</v>
      </c>
      <c r="M26" s="6"/>
      <c r="N26" s="11">
        <f>SUM(N16,N24)</f>
        <v>28738112</v>
      </c>
      <c r="O26" s="29"/>
      <c r="P26" s="5">
        <f>SUM(P16,P24)</f>
        <v>38313458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>
      <c r="A27" s="2" t="s">
        <v>91</v>
      </c>
      <c r="B27" s="1"/>
      <c r="C27" s="2"/>
      <c r="D27" s="2"/>
      <c r="E27" s="2"/>
      <c r="F27" s="2"/>
      <c r="G27" s="2"/>
      <c r="H27" s="3"/>
      <c r="I27" s="3"/>
      <c r="J27" s="11">
        <v>371593</v>
      </c>
      <c r="K27" s="3"/>
      <c r="L27" s="5">
        <v>669129</v>
      </c>
      <c r="M27" s="3"/>
      <c r="N27" s="11">
        <v>2744750</v>
      </c>
      <c r="O27" s="3"/>
      <c r="P27" s="12">
        <v>3072016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>
      <c r="A28" s="2" t="s">
        <v>92</v>
      </c>
      <c r="B28" s="2"/>
      <c r="C28" s="2"/>
      <c r="D28" s="2"/>
      <c r="E28" s="2"/>
      <c r="F28" s="2"/>
      <c r="G28" s="2"/>
      <c r="H28" s="3"/>
      <c r="I28" s="3"/>
      <c r="J28" s="11">
        <v>-4185510</v>
      </c>
      <c r="K28" s="3"/>
      <c r="L28" s="5">
        <v>-3117626</v>
      </c>
      <c r="M28" s="3"/>
      <c r="N28" s="11">
        <v>-4183910</v>
      </c>
      <c r="O28" s="3"/>
      <c r="P28" s="12">
        <v>-3086324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2" t="s">
        <v>93</v>
      </c>
      <c r="B29" s="2"/>
      <c r="C29" s="2"/>
      <c r="D29" s="2"/>
      <c r="E29" s="2"/>
      <c r="F29" s="2"/>
      <c r="G29" s="2"/>
      <c r="H29" s="4"/>
      <c r="I29" s="3"/>
      <c r="J29" s="11">
        <v>-20336852</v>
      </c>
      <c r="K29" s="3"/>
      <c r="L29" s="5">
        <v>-18489347</v>
      </c>
      <c r="M29" s="3"/>
      <c r="N29" s="11">
        <v>-18888578</v>
      </c>
      <c r="O29" s="3"/>
      <c r="P29" s="12">
        <v>-16446282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>
      <c r="A30" s="2" t="s">
        <v>94</v>
      </c>
      <c r="B30" s="30"/>
      <c r="C30" s="2"/>
      <c r="D30" s="2"/>
      <c r="E30" s="2"/>
      <c r="F30" s="2"/>
      <c r="G30" s="2"/>
      <c r="H30" s="4"/>
      <c r="I30" s="3"/>
      <c r="J30" s="11">
        <v>-2027780</v>
      </c>
      <c r="K30" s="3"/>
      <c r="L30" s="5">
        <v>-12388236</v>
      </c>
      <c r="M30" s="3"/>
      <c r="N30" s="11">
        <v>-1831817</v>
      </c>
      <c r="O30" s="3"/>
      <c r="P30" s="12">
        <v>-13065388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2" t="s">
        <v>95</v>
      </c>
      <c r="B31" s="31"/>
      <c r="C31" s="1"/>
      <c r="D31" s="2"/>
      <c r="E31" s="2"/>
      <c r="F31" s="2"/>
      <c r="G31" s="2"/>
      <c r="H31" s="3"/>
      <c r="I31" s="3"/>
      <c r="J31" s="14">
        <v>-2024201</v>
      </c>
      <c r="K31" s="3"/>
      <c r="L31" s="130">
        <v>-3989270</v>
      </c>
      <c r="M31" s="3"/>
      <c r="N31" s="14">
        <v>-1943900</v>
      </c>
      <c r="O31" s="3"/>
      <c r="P31" s="133">
        <v>-3903631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.5" customHeight="1">
      <c r="A32" s="2"/>
      <c r="B32" s="2"/>
      <c r="C32" s="2"/>
      <c r="D32" s="2"/>
      <c r="E32" s="2"/>
      <c r="F32" s="2"/>
      <c r="G32" s="2"/>
      <c r="H32" s="3"/>
      <c r="I32" s="3"/>
      <c r="J32" s="18"/>
      <c r="K32" s="3"/>
      <c r="L32" s="12"/>
      <c r="M32" s="4"/>
      <c r="N32" s="18"/>
      <c r="O32" s="5"/>
      <c r="P32" s="1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1" t="s">
        <v>96</v>
      </c>
      <c r="B33" s="2"/>
      <c r="C33" s="2"/>
      <c r="D33" s="2"/>
      <c r="E33" s="2"/>
      <c r="F33" s="2"/>
      <c r="G33" s="2"/>
      <c r="H33" s="3"/>
      <c r="I33" s="3"/>
      <c r="J33" s="11">
        <f>SUM(J26:J31)</f>
        <v>1221300</v>
      </c>
      <c r="K33" s="3"/>
      <c r="L33" s="5">
        <f>SUM(L26:L31)</f>
        <v>3665720</v>
      </c>
      <c r="M33" s="3"/>
      <c r="N33" s="11">
        <f>SUM(N26:N31)</f>
        <v>4634657</v>
      </c>
      <c r="O33" s="29"/>
      <c r="P33" s="5">
        <f>SUM(P26:P31)</f>
        <v>4883849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>
      <c r="A34" s="2" t="s">
        <v>97</v>
      </c>
      <c r="B34" s="2"/>
      <c r="C34" s="2"/>
      <c r="D34" s="2"/>
      <c r="E34" s="2"/>
      <c r="F34" s="2"/>
      <c r="G34" s="2"/>
      <c r="H34" s="3"/>
      <c r="I34" s="3"/>
      <c r="J34" s="14">
        <v>-671188</v>
      </c>
      <c r="K34" s="3"/>
      <c r="L34" s="130">
        <v>-2327535</v>
      </c>
      <c r="M34" s="3"/>
      <c r="N34" s="14">
        <v>-661817</v>
      </c>
      <c r="O34" s="3"/>
      <c r="P34" s="130">
        <v>-2283187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.5" customHeight="1">
      <c r="A35" s="2"/>
      <c r="B35" s="1"/>
      <c r="C35" s="2"/>
      <c r="D35" s="2"/>
      <c r="E35" s="2"/>
      <c r="F35" s="2"/>
      <c r="G35" s="2"/>
      <c r="H35" s="3"/>
      <c r="I35" s="3"/>
      <c r="J35" s="11"/>
      <c r="K35" s="3"/>
      <c r="L35" s="5"/>
      <c r="M35" s="3"/>
      <c r="N35" s="11"/>
      <c r="O35" s="29"/>
      <c r="P35" s="5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>
      <c r="A36" s="1" t="s">
        <v>98</v>
      </c>
      <c r="B36" s="1"/>
      <c r="C36" s="2"/>
      <c r="D36" s="2"/>
      <c r="E36" s="2"/>
      <c r="F36" s="2"/>
      <c r="G36" s="2"/>
      <c r="H36" s="3"/>
      <c r="I36" s="3"/>
      <c r="J36" s="11">
        <f>SUM(J33:J34)</f>
        <v>550112</v>
      </c>
      <c r="K36" s="3"/>
      <c r="L36" s="5">
        <f>SUM(L33:L34)</f>
        <v>1338185</v>
      </c>
      <c r="M36" s="3"/>
      <c r="N36" s="11">
        <f>SUM(N33:N34)</f>
        <v>3972840</v>
      </c>
      <c r="O36" s="29"/>
      <c r="P36" s="5">
        <f>SUM(P33:P34)</f>
        <v>2600662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>
      <c r="A37" s="2" t="s">
        <v>99</v>
      </c>
      <c r="B37" s="1"/>
      <c r="C37" s="2"/>
      <c r="D37" s="2"/>
      <c r="E37" s="2"/>
      <c r="F37" s="2"/>
      <c r="G37" s="2"/>
      <c r="H37" s="3"/>
      <c r="I37" s="3"/>
      <c r="J37" s="14">
        <v>0</v>
      </c>
      <c r="K37" s="3"/>
      <c r="L37" s="130">
        <v>0</v>
      </c>
      <c r="M37" s="3"/>
      <c r="N37" s="14"/>
      <c r="O37" s="29"/>
      <c r="P37" s="130"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.5" customHeight="1">
      <c r="A38" s="2"/>
      <c r="B38" s="2"/>
      <c r="C38" s="2"/>
      <c r="D38" s="2"/>
      <c r="E38" s="2"/>
      <c r="F38" s="2"/>
      <c r="G38" s="2"/>
      <c r="H38" s="3"/>
      <c r="I38" s="3"/>
      <c r="J38" s="26"/>
      <c r="K38" s="3"/>
      <c r="L38" s="27"/>
      <c r="M38" s="3"/>
      <c r="N38" s="26"/>
      <c r="O38" s="28"/>
      <c r="P38" s="27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1" t="s">
        <v>100</v>
      </c>
      <c r="B39" s="2"/>
      <c r="C39" s="2"/>
      <c r="D39" s="2"/>
      <c r="E39" s="2"/>
      <c r="F39" s="2"/>
      <c r="G39" s="2"/>
      <c r="H39" s="3"/>
      <c r="I39" s="3"/>
      <c r="J39" s="131">
        <f>SUM(J36:J37)</f>
        <v>550112</v>
      </c>
      <c r="K39" s="3"/>
      <c r="L39" s="15">
        <f>SUM(L36:L37)</f>
        <v>1338185</v>
      </c>
      <c r="M39" s="3"/>
      <c r="N39" s="131">
        <f>SUM(N36:N37)</f>
        <v>3972840</v>
      </c>
      <c r="O39" s="32"/>
      <c r="P39" s="15">
        <f>SUM(P36:P37)</f>
        <v>2600662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6" customHeight="1">
      <c r="A40" s="2"/>
      <c r="B40" s="2"/>
      <c r="C40" s="2"/>
      <c r="D40" s="2"/>
      <c r="E40" s="2"/>
      <c r="F40" s="2"/>
      <c r="G40" s="2"/>
      <c r="H40" s="3"/>
      <c r="I40" s="3"/>
      <c r="J40" s="11"/>
      <c r="K40" s="3"/>
      <c r="L40" s="5"/>
      <c r="M40" s="3"/>
      <c r="N40" s="11"/>
      <c r="O40" s="29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>
      <c r="A41" s="1" t="s">
        <v>101</v>
      </c>
      <c r="B41" s="2"/>
      <c r="C41" s="2"/>
      <c r="D41" s="2"/>
      <c r="E41" s="2"/>
      <c r="F41" s="2"/>
      <c r="G41" s="2"/>
      <c r="H41" s="3"/>
      <c r="I41" s="3"/>
      <c r="J41" s="11"/>
      <c r="K41" s="3"/>
      <c r="L41" s="5"/>
      <c r="M41" s="3"/>
      <c r="N41" s="11"/>
      <c r="O41" s="29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2" t="s">
        <v>102</v>
      </c>
      <c r="B42" s="2"/>
      <c r="C42" s="2"/>
      <c r="D42" s="2"/>
      <c r="E42" s="2"/>
      <c r="F42" s="2"/>
      <c r="G42" s="2"/>
      <c r="H42" s="3"/>
      <c r="I42" s="3"/>
      <c r="J42" s="11">
        <v>548805</v>
      </c>
      <c r="K42" s="3"/>
      <c r="L42" s="5">
        <v>1336882</v>
      </c>
      <c r="M42" s="3"/>
      <c r="N42" s="11">
        <v>3972840</v>
      </c>
      <c r="O42" s="3"/>
      <c r="P42" s="5">
        <v>2600662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>
      <c r="A43" s="2" t="s">
        <v>103</v>
      </c>
      <c r="B43" s="2"/>
      <c r="C43" s="2"/>
      <c r="D43" s="2"/>
      <c r="E43" s="2"/>
      <c r="F43" s="2"/>
      <c r="G43" s="2"/>
      <c r="H43" s="3"/>
      <c r="I43" s="3"/>
      <c r="J43" s="14">
        <v>1307</v>
      </c>
      <c r="K43" s="3"/>
      <c r="L43" s="130">
        <v>1303</v>
      </c>
      <c r="M43" s="3"/>
      <c r="N43" s="14">
        <v>0</v>
      </c>
      <c r="O43" s="3"/>
      <c r="P43" s="130">
        <v>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.5" customHeight="1">
      <c r="A44" s="2"/>
      <c r="B44" s="2"/>
      <c r="C44" s="2"/>
      <c r="D44" s="2"/>
      <c r="E44" s="2"/>
      <c r="F44" s="2"/>
      <c r="G44" s="2"/>
      <c r="H44" s="3"/>
      <c r="I44" s="3"/>
      <c r="J44" s="26"/>
      <c r="K44" s="3"/>
      <c r="L44" s="27"/>
      <c r="M44" s="3"/>
      <c r="N44" s="26"/>
      <c r="O44" s="3"/>
      <c r="P44" s="27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>
      <c r="A45" s="2"/>
      <c r="B45" s="2"/>
      <c r="C45" s="2"/>
      <c r="D45" s="2"/>
      <c r="E45" s="2"/>
      <c r="F45" s="2"/>
      <c r="G45" s="2"/>
      <c r="H45" s="3"/>
      <c r="I45" s="3"/>
      <c r="J45" s="131">
        <f>SUM(J42:J43)</f>
        <v>550112</v>
      </c>
      <c r="K45" s="3"/>
      <c r="L45" s="15">
        <f>SUM(L42:L43)</f>
        <v>1338185</v>
      </c>
      <c r="M45" s="3"/>
      <c r="N45" s="131">
        <f>SUM(N42:N43)</f>
        <v>3972840</v>
      </c>
      <c r="O45" s="3"/>
      <c r="P45" s="15">
        <f>SUM(P42:P43)</f>
        <v>2600662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>
      <c r="A46" s="2"/>
      <c r="B46" s="2"/>
      <c r="C46" s="2"/>
      <c r="D46" s="2"/>
      <c r="E46" s="2"/>
      <c r="F46" s="2"/>
      <c r="G46" s="2"/>
      <c r="H46" s="3"/>
      <c r="I46" s="3"/>
      <c r="J46" s="11"/>
      <c r="K46" s="3"/>
      <c r="L46" s="5"/>
      <c r="M46" s="3"/>
      <c r="N46" s="11"/>
      <c r="O46" s="29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>
      <c r="A47" s="1" t="s">
        <v>104</v>
      </c>
      <c r="B47" s="2"/>
      <c r="C47" s="2"/>
      <c r="D47" s="2"/>
      <c r="E47" s="2"/>
      <c r="F47" s="2"/>
      <c r="G47" s="2"/>
      <c r="H47" s="3"/>
      <c r="I47" s="3"/>
      <c r="J47" s="26"/>
      <c r="K47" s="3"/>
      <c r="L47" s="27"/>
      <c r="M47" s="3"/>
      <c r="N47" s="26"/>
      <c r="O47" s="28"/>
      <c r="P47" s="27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>
      <c r="A48" s="2" t="s">
        <v>102</v>
      </c>
      <c r="B48" s="2"/>
      <c r="C48" s="2"/>
      <c r="D48" s="2"/>
      <c r="E48" s="2"/>
      <c r="F48" s="2"/>
      <c r="G48" s="2"/>
      <c r="H48" s="3"/>
      <c r="I48" s="3"/>
      <c r="J48" s="18">
        <v>548805</v>
      </c>
      <c r="K48" s="12"/>
      <c r="L48" s="12">
        <v>1336882</v>
      </c>
      <c r="M48" s="12"/>
      <c r="N48" s="18">
        <v>3972840</v>
      </c>
      <c r="O48" s="12"/>
      <c r="P48" s="12">
        <v>2600662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>
      <c r="A49" s="2" t="s">
        <v>103</v>
      </c>
      <c r="B49" s="2"/>
      <c r="C49" s="2"/>
      <c r="D49" s="2"/>
      <c r="E49" s="2"/>
      <c r="F49" s="2"/>
      <c r="G49" s="2"/>
      <c r="H49" s="3"/>
      <c r="I49" s="3"/>
      <c r="J49" s="20">
        <v>1307</v>
      </c>
      <c r="K49" s="3"/>
      <c r="L49" s="133">
        <v>1303</v>
      </c>
      <c r="M49" s="3"/>
      <c r="N49" s="20">
        <v>0</v>
      </c>
      <c r="O49" s="4"/>
      <c r="P49" s="130"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.5" customHeight="1">
      <c r="A50" s="2"/>
      <c r="B50" s="2"/>
      <c r="C50" s="2"/>
      <c r="D50" s="2"/>
      <c r="E50" s="2"/>
      <c r="F50" s="2"/>
      <c r="G50" s="2"/>
      <c r="H50" s="3"/>
      <c r="I50" s="3"/>
      <c r="J50" s="26"/>
      <c r="K50" s="3"/>
      <c r="L50" s="27"/>
      <c r="M50" s="3"/>
      <c r="N50" s="26"/>
      <c r="O50" s="28"/>
      <c r="P50" s="27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>
      <c r="A51" s="2"/>
      <c r="B51" s="2"/>
      <c r="C51" s="2"/>
      <c r="D51" s="2"/>
      <c r="E51" s="2"/>
      <c r="F51" s="2"/>
      <c r="G51" s="2"/>
      <c r="H51" s="3"/>
      <c r="I51" s="3"/>
      <c r="J51" s="131">
        <f>SUM(J48:J49)</f>
        <v>550112</v>
      </c>
      <c r="K51" s="3"/>
      <c r="L51" s="15">
        <f>SUM(L48:L49)</f>
        <v>1338185</v>
      </c>
      <c r="M51" s="3"/>
      <c r="N51" s="131">
        <f>SUM(N48:N49)</f>
        <v>3972840</v>
      </c>
      <c r="O51" s="29"/>
      <c r="P51" s="15">
        <f>SUM(P48:P49)</f>
        <v>2600662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6" customHeight="1">
      <c r="A52" s="2"/>
      <c r="B52" s="2"/>
      <c r="C52" s="2"/>
      <c r="D52" s="2"/>
      <c r="E52" s="2"/>
      <c r="F52" s="2"/>
      <c r="G52" s="2"/>
      <c r="H52" s="3"/>
      <c r="I52" s="3"/>
      <c r="J52" s="18"/>
      <c r="K52" s="3"/>
      <c r="L52" s="12"/>
      <c r="M52" s="4"/>
      <c r="N52" s="18"/>
      <c r="O52" s="5"/>
      <c r="P52" s="1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A53" s="1" t="s">
        <v>105</v>
      </c>
      <c r="B53" s="2"/>
      <c r="C53" s="2"/>
      <c r="D53" s="2"/>
      <c r="E53" s="2"/>
      <c r="F53" s="2"/>
      <c r="G53" s="2"/>
      <c r="H53" s="3"/>
      <c r="I53" s="3"/>
      <c r="J53" s="26"/>
      <c r="K53" s="3"/>
      <c r="L53" s="27"/>
      <c r="M53" s="3"/>
      <c r="N53" s="26"/>
      <c r="O53" s="28"/>
      <c r="P53" s="27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.5" customHeight="1">
      <c r="A54" s="2"/>
      <c r="B54" s="2"/>
      <c r="C54" s="2"/>
      <c r="D54" s="2"/>
      <c r="E54" s="2"/>
      <c r="F54" s="2"/>
      <c r="G54" s="2"/>
      <c r="H54" s="3"/>
      <c r="I54" s="3"/>
      <c r="J54" s="26"/>
      <c r="K54" s="3"/>
      <c r="L54" s="27"/>
      <c r="M54" s="3"/>
      <c r="N54" s="26"/>
      <c r="O54" s="28"/>
      <c r="P54" s="27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2" t="s">
        <v>106</v>
      </c>
      <c r="B55" s="2"/>
      <c r="C55" s="2"/>
      <c r="D55" s="2"/>
      <c r="E55" s="2"/>
      <c r="F55" s="2"/>
      <c r="G55" s="2"/>
      <c r="H55" s="3"/>
      <c r="I55" s="3"/>
      <c r="J55" s="138">
        <f>J48/316000000</f>
        <v>1.7367246835443039E-3</v>
      </c>
      <c r="K55" s="33"/>
      <c r="L55" s="34">
        <f>L48/230000000</f>
        <v>5.812530434782609E-3</v>
      </c>
      <c r="M55" s="33"/>
      <c r="N55" s="138">
        <f>N48/316000000</f>
        <v>1.2572278481012658E-2</v>
      </c>
      <c r="O55" s="28"/>
      <c r="P55" s="34">
        <f>P48/230000000</f>
        <v>1.1307226086956522E-2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108" customFormat="1" ht="18" customHeight="1">
      <c r="A56" s="2"/>
      <c r="B56" s="2"/>
      <c r="C56" s="2"/>
      <c r="D56" s="2"/>
      <c r="E56" s="2"/>
      <c r="F56" s="2"/>
      <c r="G56" s="2"/>
      <c r="H56" s="3"/>
      <c r="I56" s="3"/>
      <c r="J56" s="113"/>
      <c r="K56" s="114"/>
      <c r="L56" s="113"/>
      <c r="M56" s="114"/>
      <c r="N56" s="113"/>
      <c r="O56" s="28"/>
      <c r="P56" s="11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.75" customHeight="1">
      <c r="A57" s="2"/>
      <c r="B57" s="2"/>
      <c r="C57" s="2"/>
      <c r="D57" s="2"/>
      <c r="E57" s="2"/>
      <c r="F57" s="2"/>
      <c r="G57" s="2"/>
      <c r="H57" s="3"/>
      <c r="I57" s="3"/>
      <c r="J57" s="27"/>
      <c r="K57" s="33"/>
      <c r="L57" s="27"/>
      <c r="M57" s="33"/>
      <c r="N57" s="27"/>
      <c r="O57" s="28"/>
      <c r="P57" s="27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132" t="s">
        <v>107</v>
      </c>
      <c r="B58" s="132"/>
      <c r="C58" s="132"/>
      <c r="D58" s="132"/>
      <c r="E58" s="132"/>
      <c r="F58" s="132"/>
      <c r="G58" s="132"/>
      <c r="H58" s="134"/>
      <c r="I58" s="134"/>
      <c r="J58" s="139"/>
      <c r="K58" s="134"/>
      <c r="L58" s="139"/>
      <c r="M58" s="134"/>
      <c r="N58" s="139"/>
      <c r="O58" s="140"/>
      <c r="P58" s="139"/>
      <c r="Q58" s="2"/>
      <c r="R58" s="2"/>
      <c r="S58" s="2"/>
      <c r="T58" s="2"/>
      <c r="U58" s="2"/>
      <c r="V58" s="2"/>
      <c r="W58" s="2"/>
      <c r="X58" s="2"/>
      <c r="Y58" s="2"/>
      <c r="Z58" s="2"/>
    </row>
  </sheetData>
  <mergeCells count="2">
    <mergeCell ref="J5:L5"/>
    <mergeCell ref="N5:P5"/>
  </mergeCells>
  <pageMargins left="0.8" right="0.5" top="0.5" bottom="0.6" header="0.49" footer="0.4"/>
  <pageSetup paperSize="9" scale="95" firstPageNumber="5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8"/>
  <sheetViews>
    <sheetView topLeftCell="A37" zoomScaleNormal="100" workbookViewId="0">
      <selection activeCell="D58" sqref="D58"/>
    </sheetView>
  </sheetViews>
  <sheetFormatPr defaultColWidth="12.625" defaultRowHeight="15" customHeight="1"/>
  <cols>
    <col min="1" max="6" width="1.5" style="92" customWidth="1"/>
    <col min="7" max="7" width="24.125" style="92" customWidth="1"/>
    <col min="8" max="8" width="6.625" style="92" customWidth="1"/>
    <col min="9" max="9" width="0.625" style="92" customWidth="1"/>
    <col min="10" max="10" width="10.625" style="92" customWidth="1"/>
    <col min="11" max="11" width="0.625" style="92" customWidth="1"/>
    <col min="12" max="12" width="10.625" style="92" customWidth="1"/>
    <col min="13" max="13" width="0.625" style="92" customWidth="1"/>
    <col min="14" max="14" width="10.625" style="92" customWidth="1"/>
    <col min="15" max="15" width="0.625" style="92" customWidth="1"/>
    <col min="16" max="16" width="10.625" style="92" customWidth="1"/>
    <col min="17" max="26" width="8" style="92" customWidth="1"/>
    <col min="27" max="16384" width="12.625" style="92"/>
  </cols>
  <sheetData>
    <row r="1" spans="1:26" ht="21.75" customHeight="1">
      <c r="A1" s="35" t="s">
        <v>0</v>
      </c>
      <c r="B1" s="36"/>
      <c r="C1" s="36"/>
      <c r="D1" s="36"/>
      <c r="E1" s="36"/>
      <c r="F1" s="36"/>
      <c r="G1" s="36"/>
      <c r="H1" s="37"/>
      <c r="I1" s="37"/>
      <c r="J1" s="37"/>
      <c r="K1" s="37"/>
      <c r="L1" s="37"/>
      <c r="M1" s="37"/>
      <c r="N1" s="38"/>
      <c r="O1" s="39"/>
      <c r="P1" s="38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1.75" customHeight="1">
      <c r="A2" s="36" t="s">
        <v>76</v>
      </c>
      <c r="B2" s="36"/>
      <c r="C2" s="36"/>
      <c r="D2" s="36"/>
      <c r="E2" s="36"/>
      <c r="F2" s="36"/>
      <c r="G2" s="36"/>
      <c r="H2" s="37"/>
      <c r="I2" s="37"/>
      <c r="J2" s="37"/>
      <c r="K2" s="37"/>
      <c r="L2" s="37"/>
      <c r="M2" s="37"/>
      <c r="N2" s="38"/>
      <c r="O2" s="39"/>
      <c r="P2" s="38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1.75" customHeight="1">
      <c r="A3" s="141" t="s">
        <v>108</v>
      </c>
      <c r="B3" s="142"/>
      <c r="C3" s="142"/>
      <c r="D3" s="142"/>
      <c r="E3" s="142"/>
      <c r="F3" s="142"/>
      <c r="G3" s="142"/>
      <c r="H3" s="143"/>
      <c r="I3" s="143"/>
      <c r="J3" s="143"/>
      <c r="K3" s="143"/>
      <c r="L3" s="143"/>
      <c r="M3" s="143"/>
      <c r="N3" s="144"/>
      <c r="O3" s="145"/>
      <c r="P3" s="144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1.75" customHeight="1">
      <c r="A4" s="41"/>
      <c r="B4" s="36"/>
      <c r="C4" s="36"/>
      <c r="D4" s="36"/>
      <c r="E4" s="36"/>
      <c r="F4" s="36"/>
      <c r="G4" s="36"/>
      <c r="H4" s="37"/>
      <c r="I4" s="37"/>
      <c r="J4" s="37"/>
      <c r="K4" s="37"/>
      <c r="L4" s="37"/>
      <c r="M4" s="37"/>
      <c r="N4" s="38"/>
      <c r="O4" s="39"/>
      <c r="P4" s="38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8" customHeight="1">
      <c r="A5" s="36"/>
      <c r="B5" s="36"/>
      <c r="C5" s="36"/>
      <c r="D5" s="36"/>
      <c r="E5" s="36"/>
      <c r="F5" s="36"/>
      <c r="G5" s="36"/>
      <c r="H5" s="37"/>
      <c r="I5" s="37"/>
      <c r="J5" s="146" t="s">
        <v>78</v>
      </c>
      <c r="K5" s="147"/>
      <c r="L5" s="147"/>
      <c r="M5" s="42"/>
      <c r="N5" s="146" t="s">
        <v>79</v>
      </c>
      <c r="O5" s="147"/>
      <c r="P5" s="147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8" customHeight="1">
      <c r="A6" s="36"/>
      <c r="B6" s="36"/>
      <c r="C6" s="36"/>
      <c r="D6" s="36"/>
      <c r="E6" s="36"/>
      <c r="F6" s="36"/>
      <c r="G6" s="36"/>
      <c r="H6" s="37"/>
      <c r="I6" s="37"/>
      <c r="J6" s="38" t="s">
        <v>5</v>
      </c>
      <c r="K6" s="42"/>
      <c r="L6" s="38" t="s">
        <v>5</v>
      </c>
      <c r="M6" s="42"/>
      <c r="N6" s="38" t="s">
        <v>5</v>
      </c>
      <c r="O6" s="42"/>
      <c r="P6" s="38" t="s">
        <v>5</v>
      </c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" customHeight="1">
      <c r="A7" s="36"/>
      <c r="B7" s="36"/>
      <c r="C7" s="36"/>
      <c r="D7" s="36"/>
      <c r="E7" s="36"/>
      <c r="F7" s="36"/>
      <c r="G7" s="36"/>
      <c r="H7" s="43"/>
      <c r="I7" s="37"/>
      <c r="J7" s="38" t="s">
        <v>7</v>
      </c>
      <c r="K7" s="37"/>
      <c r="L7" s="38" t="s">
        <v>8</v>
      </c>
      <c r="M7" s="42"/>
      <c r="N7" s="38" t="s">
        <v>7</v>
      </c>
      <c r="O7" s="37"/>
      <c r="P7" s="38" t="s">
        <v>8</v>
      </c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8" customHeight="1">
      <c r="A8" s="36"/>
      <c r="B8" s="36"/>
      <c r="C8" s="36"/>
      <c r="D8" s="36"/>
      <c r="E8" s="36"/>
      <c r="F8" s="36"/>
      <c r="G8" s="36"/>
      <c r="H8" s="143" t="s">
        <v>9</v>
      </c>
      <c r="I8" s="37"/>
      <c r="J8" s="144" t="s">
        <v>10</v>
      </c>
      <c r="K8" s="37"/>
      <c r="L8" s="144" t="s">
        <v>10</v>
      </c>
      <c r="M8" s="38"/>
      <c r="N8" s="144" t="s">
        <v>10</v>
      </c>
      <c r="O8" s="38"/>
      <c r="P8" s="144" t="s">
        <v>10</v>
      </c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s="109" customFormat="1" ht="4.5" customHeight="1">
      <c r="A9" s="43"/>
      <c r="B9" s="43"/>
      <c r="C9" s="43"/>
      <c r="D9" s="43"/>
      <c r="E9" s="43"/>
      <c r="F9" s="43"/>
      <c r="G9" s="43"/>
      <c r="H9" s="47"/>
      <c r="I9" s="47"/>
      <c r="J9" s="48"/>
      <c r="K9" s="47"/>
      <c r="L9" s="49"/>
      <c r="M9" s="47"/>
      <c r="N9" s="48"/>
      <c r="O9" s="50"/>
      <c r="P9" s="49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8" customHeight="1">
      <c r="A10" s="36" t="s">
        <v>80</v>
      </c>
      <c r="B10" s="36"/>
      <c r="C10" s="36"/>
      <c r="D10" s="36"/>
      <c r="E10" s="36"/>
      <c r="F10" s="36"/>
      <c r="G10" s="36"/>
      <c r="H10" s="37"/>
      <c r="I10" s="37"/>
      <c r="J10" s="44"/>
      <c r="K10" s="37"/>
      <c r="L10" s="37"/>
      <c r="M10" s="37"/>
      <c r="N10" s="45"/>
      <c r="O10" s="46"/>
      <c r="P10" s="38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4.5" customHeight="1">
      <c r="A11" s="43"/>
      <c r="B11" s="43"/>
      <c r="C11" s="43"/>
      <c r="D11" s="43"/>
      <c r="E11" s="43"/>
      <c r="F11" s="43"/>
      <c r="G11" s="43"/>
      <c r="H11" s="47"/>
      <c r="I11" s="47"/>
      <c r="J11" s="48"/>
      <c r="K11" s="47"/>
      <c r="L11" s="49"/>
      <c r="M11" s="47"/>
      <c r="N11" s="48"/>
      <c r="O11" s="50"/>
      <c r="P11" s="49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8" customHeight="1">
      <c r="A12" s="43" t="s">
        <v>81</v>
      </c>
      <c r="B12" s="43"/>
      <c r="C12" s="43"/>
      <c r="D12" s="43"/>
      <c r="E12" s="43"/>
      <c r="F12" s="43"/>
      <c r="G12" s="43"/>
      <c r="H12" s="47"/>
      <c r="I12" s="47"/>
      <c r="J12" s="51">
        <v>401254082</v>
      </c>
      <c r="K12" s="47"/>
      <c r="L12" s="52">
        <v>233435649</v>
      </c>
      <c r="M12" s="47"/>
      <c r="N12" s="51">
        <v>401239527</v>
      </c>
      <c r="O12" s="47"/>
      <c r="P12" s="52">
        <v>233435649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8" customHeight="1">
      <c r="A13" s="43" t="s">
        <v>82</v>
      </c>
      <c r="B13" s="43"/>
      <c r="C13" s="43"/>
      <c r="D13" s="43"/>
      <c r="E13" s="43"/>
      <c r="F13" s="43"/>
      <c r="G13" s="43"/>
      <c r="H13" s="47"/>
      <c r="I13" s="47"/>
      <c r="J13" s="51">
        <v>232541981</v>
      </c>
      <c r="K13" s="47"/>
      <c r="L13" s="52">
        <v>197050444</v>
      </c>
      <c r="M13" s="47"/>
      <c r="N13" s="51">
        <v>229872580</v>
      </c>
      <c r="O13" s="47"/>
      <c r="P13" s="52">
        <v>192615003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8" customHeight="1">
      <c r="A14" s="43" t="s">
        <v>83</v>
      </c>
      <c r="B14" s="43"/>
      <c r="C14" s="43"/>
      <c r="D14" s="43"/>
      <c r="E14" s="43"/>
      <c r="F14" s="43"/>
      <c r="G14" s="43"/>
      <c r="H14" s="47"/>
      <c r="I14" s="47"/>
      <c r="J14" s="53">
        <v>59293554</v>
      </c>
      <c r="K14" s="47"/>
      <c r="L14" s="148">
        <v>310985561</v>
      </c>
      <c r="M14" s="47"/>
      <c r="N14" s="53">
        <v>59293554</v>
      </c>
      <c r="O14" s="47"/>
      <c r="P14" s="148">
        <v>306993543</v>
      </c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4.5" customHeight="1">
      <c r="A15" s="43"/>
      <c r="B15" s="43"/>
      <c r="C15" s="43"/>
      <c r="D15" s="43"/>
      <c r="E15" s="43"/>
      <c r="F15" s="43"/>
      <c r="G15" s="43"/>
      <c r="H15" s="47"/>
      <c r="I15" s="47"/>
      <c r="J15" s="48"/>
      <c r="K15" s="47"/>
      <c r="L15" s="49"/>
      <c r="M15" s="47"/>
      <c r="N15" s="48"/>
      <c r="O15" s="50"/>
      <c r="P15" s="49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8" customHeight="1">
      <c r="A16" s="36" t="s">
        <v>84</v>
      </c>
      <c r="B16" s="36"/>
      <c r="C16" s="36"/>
      <c r="D16" s="36"/>
      <c r="E16" s="36"/>
      <c r="F16" s="36"/>
      <c r="G16" s="36"/>
      <c r="H16" s="37"/>
      <c r="I16" s="37"/>
      <c r="J16" s="53">
        <f>SUM(J12:J14)</f>
        <v>693089617</v>
      </c>
      <c r="K16" s="37"/>
      <c r="L16" s="148">
        <f>SUM(L12:L14)</f>
        <v>741471654</v>
      </c>
      <c r="M16" s="37"/>
      <c r="N16" s="53">
        <f>SUM(N12:N14)</f>
        <v>690405661</v>
      </c>
      <c r="O16" s="54"/>
      <c r="P16" s="148">
        <f>SUM(P12:P14)</f>
        <v>733044195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6" customHeight="1">
      <c r="A17" s="43"/>
      <c r="B17" s="43"/>
      <c r="C17" s="43"/>
      <c r="D17" s="43"/>
      <c r="E17" s="43"/>
      <c r="F17" s="43"/>
      <c r="G17" s="43"/>
      <c r="H17" s="47"/>
      <c r="I17" s="47"/>
      <c r="J17" s="48"/>
      <c r="K17" s="47"/>
      <c r="L17" s="49"/>
      <c r="M17" s="47"/>
      <c r="N17" s="48"/>
      <c r="O17" s="50"/>
      <c r="P17" s="49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8" customHeight="1">
      <c r="A18" s="36" t="s">
        <v>85</v>
      </c>
      <c r="B18" s="36"/>
      <c r="C18" s="36"/>
      <c r="D18" s="36"/>
      <c r="E18" s="36"/>
      <c r="F18" s="36"/>
      <c r="G18" s="36"/>
      <c r="H18" s="37"/>
      <c r="I18" s="37"/>
      <c r="J18" s="51"/>
      <c r="K18" s="37"/>
      <c r="L18" s="52"/>
      <c r="M18" s="37"/>
      <c r="N18" s="51"/>
      <c r="O18" s="54"/>
      <c r="P18" s="52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4.5" customHeight="1">
      <c r="A19" s="43"/>
      <c r="B19" s="43"/>
      <c r="C19" s="43"/>
      <c r="D19" s="43"/>
      <c r="E19" s="43"/>
      <c r="F19" s="43"/>
      <c r="G19" s="43"/>
      <c r="H19" s="47"/>
      <c r="I19" s="47"/>
      <c r="J19" s="48"/>
      <c r="K19" s="47"/>
      <c r="L19" s="49"/>
      <c r="M19" s="47"/>
      <c r="N19" s="48"/>
      <c r="O19" s="50"/>
      <c r="P19" s="49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8" customHeight="1">
      <c r="A20" s="43" t="s">
        <v>86</v>
      </c>
      <c r="B20" s="43"/>
      <c r="C20" s="43"/>
      <c r="D20" s="43"/>
      <c r="E20" s="43"/>
      <c r="F20" s="43"/>
      <c r="G20" s="43"/>
      <c r="H20" s="47"/>
      <c r="I20" s="47"/>
      <c r="J20" s="51">
        <v>-372246796</v>
      </c>
      <c r="K20" s="47"/>
      <c r="L20" s="52">
        <v>-218049607</v>
      </c>
      <c r="M20" s="47"/>
      <c r="N20" s="51">
        <v>-372246796</v>
      </c>
      <c r="O20" s="47"/>
      <c r="P20" s="52">
        <v>-218049607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" customHeight="1">
      <c r="A21" s="43" t="s">
        <v>87</v>
      </c>
      <c r="B21" s="43"/>
      <c r="C21" s="43"/>
      <c r="D21" s="43"/>
      <c r="E21" s="43"/>
      <c r="F21" s="43"/>
      <c r="G21" s="43"/>
      <c r="H21" s="47"/>
      <c r="I21" s="47"/>
      <c r="J21" s="51">
        <v>-164752880</v>
      </c>
      <c r="K21" s="47"/>
      <c r="L21" s="52">
        <v>-129744734</v>
      </c>
      <c r="M21" s="47"/>
      <c r="N21" s="51">
        <v>-164925942</v>
      </c>
      <c r="O21" s="47"/>
      <c r="P21" s="52">
        <v>-130371628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8" customHeight="1">
      <c r="A22" s="43" t="s">
        <v>88</v>
      </c>
      <c r="B22" s="43"/>
      <c r="C22" s="43"/>
      <c r="D22" s="43"/>
      <c r="E22" s="43"/>
      <c r="F22" s="43"/>
      <c r="G22" s="43"/>
      <c r="H22" s="47"/>
      <c r="I22" s="47"/>
      <c r="J22" s="53">
        <v>-56217659</v>
      </c>
      <c r="K22" s="47"/>
      <c r="L22" s="148">
        <v>-262351462</v>
      </c>
      <c r="M22" s="47"/>
      <c r="N22" s="53">
        <v>-55247986</v>
      </c>
      <c r="O22" s="47"/>
      <c r="P22" s="148">
        <v>-257959766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4.5" customHeight="1">
      <c r="A23" s="43"/>
      <c r="B23" s="43"/>
      <c r="C23" s="43"/>
      <c r="D23" s="43"/>
      <c r="E23" s="43"/>
      <c r="F23" s="43"/>
      <c r="G23" s="43"/>
      <c r="H23" s="47"/>
      <c r="I23" s="47"/>
      <c r="J23" s="48"/>
      <c r="K23" s="47"/>
      <c r="L23" s="49"/>
      <c r="M23" s="47"/>
      <c r="N23" s="48"/>
      <c r="O23" s="50"/>
      <c r="P23" s="49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8" customHeight="1">
      <c r="A24" s="36" t="s">
        <v>89</v>
      </c>
      <c r="B24" s="36"/>
      <c r="C24" s="36"/>
      <c r="D24" s="36"/>
      <c r="E24" s="36"/>
      <c r="F24" s="36"/>
      <c r="G24" s="36"/>
      <c r="H24" s="37"/>
      <c r="I24" s="37"/>
      <c r="J24" s="53">
        <f>SUM(J20:J22)</f>
        <v>-593217335</v>
      </c>
      <c r="K24" s="37"/>
      <c r="L24" s="148">
        <f>SUM(L20:L22)</f>
        <v>-610145803</v>
      </c>
      <c r="M24" s="37"/>
      <c r="N24" s="53">
        <f>SUM(N20:N22)</f>
        <v>-592420724</v>
      </c>
      <c r="O24" s="54"/>
      <c r="P24" s="148">
        <f>SUM(P20:P22)</f>
        <v>-606381001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6" customHeight="1">
      <c r="A25" s="43"/>
      <c r="B25" s="43"/>
      <c r="C25" s="43"/>
      <c r="D25" s="43"/>
      <c r="E25" s="43"/>
      <c r="F25" s="43"/>
      <c r="G25" s="43"/>
      <c r="H25" s="47"/>
      <c r="I25" s="47"/>
      <c r="J25" s="48"/>
      <c r="K25" s="47"/>
      <c r="L25" s="49"/>
      <c r="M25" s="47"/>
      <c r="N25" s="48"/>
      <c r="O25" s="50"/>
      <c r="P25" s="49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8" customHeight="1">
      <c r="A26" s="36" t="s">
        <v>90</v>
      </c>
      <c r="B26" s="36"/>
      <c r="C26" s="36"/>
      <c r="D26" s="36"/>
      <c r="E26" s="36"/>
      <c r="F26" s="36"/>
      <c r="G26" s="36"/>
      <c r="H26" s="37"/>
      <c r="I26" s="37"/>
      <c r="J26" s="51">
        <f>SUM(J16,J24)</f>
        <v>99872282</v>
      </c>
      <c r="K26" s="37"/>
      <c r="L26" s="52">
        <f>SUM(L16,L24)</f>
        <v>131325851</v>
      </c>
      <c r="M26" s="37"/>
      <c r="N26" s="51">
        <f>SUM(N16,N24)</f>
        <v>97984937</v>
      </c>
      <c r="O26" s="54"/>
      <c r="P26" s="52">
        <f>SUM(P16,P24)</f>
        <v>126663194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8" customHeight="1">
      <c r="A27" s="43" t="s">
        <v>91</v>
      </c>
      <c r="B27" s="36"/>
      <c r="C27" s="43"/>
      <c r="D27" s="43"/>
      <c r="E27" s="43"/>
      <c r="F27" s="43"/>
      <c r="G27" s="43"/>
      <c r="H27" s="47"/>
      <c r="I27" s="47"/>
      <c r="J27" s="51">
        <v>2072239</v>
      </c>
      <c r="K27" s="47"/>
      <c r="L27" s="52">
        <v>1619668</v>
      </c>
      <c r="M27" s="47"/>
      <c r="N27" s="51">
        <v>9251218</v>
      </c>
      <c r="O27" s="47"/>
      <c r="P27" s="55">
        <v>8171971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8" customHeight="1">
      <c r="A28" s="43" t="s">
        <v>92</v>
      </c>
      <c r="B28" s="43"/>
      <c r="C28" s="43"/>
      <c r="D28" s="43"/>
      <c r="E28" s="43"/>
      <c r="F28" s="43"/>
      <c r="G28" s="43"/>
      <c r="H28" s="47"/>
      <c r="I28" s="47"/>
      <c r="J28" s="51">
        <v>-12123621</v>
      </c>
      <c r="K28" s="47"/>
      <c r="L28" s="52">
        <v>-10232270</v>
      </c>
      <c r="M28" s="47"/>
      <c r="N28" s="51">
        <v>-12107394</v>
      </c>
      <c r="O28" s="47"/>
      <c r="P28" s="55">
        <v>-9836196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8" customHeight="1">
      <c r="A29" s="43" t="s">
        <v>93</v>
      </c>
      <c r="B29" s="43"/>
      <c r="C29" s="43"/>
      <c r="D29" s="43"/>
      <c r="E29" s="43"/>
      <c r="F29" s="43"/>
      <c r="G29" s="43"/>
      <c r="H29" s="56"/>
      <c r="I29" s="47"/>
      <c r="J29" s="51">
        <v>-58919795</v>
      </c>
      <c r="K29" s="47"/>
      <c r="L29" s="52">
        <v>-53117840</v>
      </c>
      <c r="M29" s="47"/>
      <c r="N29" s="51">
        <v>-54994423</v>
      </c>
      <c r="O29" s="47"/>
      <c r="P29" s="55">
        <v>-48284471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8" customHeight="1">
      <c r="A30" s="43" t="s">
        <v>94</v>
      </c>
      <c r="B30" s="43"/>
      <c r="C30" s="43"/>
      <c r="D30" s="43"/>
      <c r="E30" s="43"/>
      <c r="F30" s="43"/>
      <c r="G30" s="43"/>
      <c r="H30" s="56"/>
      <c r="I30" s="47"/>
      <c r="J30" s="51">
        <v>328483</v>
      </c>
      <c r="K30" s="47"/>
      <c r="L30" s="52">
        <v>-22041131</v>
      </c>
      <c r="M30" s="47"/>
      <c r="N30" s="51">
        <v>-4908654</v>
      </c>
      <c r="O30" s="47"/>
      <c r="P30" s="55">
        <v>-13065388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8" customHeight="1">
      <c r="A31" s="43" t="s">
        <v>95</v>
      </c>
      <c r="B31" s="43"/>
      <c r="C31" s="43"/>
      <c r="D31" s="43"/>
      <c r="E31" s="43"/>
      <c r="F31" s="43"/>
      <c r="G31" s="43"/>
      <c r="H31" s="47"/>
      <c r="I31" s="47"/>
      <c r="J31" s="53">
        <v>-7537441</v>
      </c>
      <c r="K31" s="47"/>
      <c r="L31" s="148">
        <v>-12907894</v>
      </c>
      <c r="M31" s="47"/>
      <c r="N31" s="53">
        <v>-7292178</v>
      </c>
      <c r="O31" s="47"/>
      <c r="P31" s="149">
        <v>-11992490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4.5" customHeight="1">
      <c r="A32" s="43"/>
      <c r="B32" s="43"/>
      <c r="C32" s="43"/>
      <c r="D32" s="43"/>
      <c r="E32" s="43"/>
      <c r="F32" s="43"/>
      <c r="G32" s="43"/>
      <c r="H32" s="47"/>
      <c r="I32" s="47"/>
      <c r="J32" s="57"/>
      <c r="K32" s="47"/>
      <c r="L32" s="55"/>
      <c r="M32" s="56"/>
      <c r="N32" s="57"/>
      <c r="O32" s="52"/>
      <c r="P32" s="55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8" customHeight="1">
      <c r="A33" s="36" t="s">
        <v>96</v>
      </c>
      <c r="B33" s="43"/>
      <c r="C33" s="43"/>
      <c r="D33" s="43"/>
      <c r="E33" s="43"/>
      <c r="F33" s="43"/>
      <c r="G33" s="43"/>
      <c r="H33" s="47"/>
      <c r="I33" s="47"/>
      <c r="J33" s="51">
        <f>SUM(J26:J31)</f>
        <v>23692147</v>
      </c>
      <c r="K33" s="47"/>
      <c r="L33" s="52">
        <f>SUM(L26:L31)</f>
        <v>34646384</v>
      </c>
      <c r="M33" s="47"/>
      <c r="N33" s="51">
        <f>SUM(N26:N31)</f>
        <v>27933506</v>
      </c>
      <c r="O33" s="54"/>
      <c r="P33" s="52">
        <f>SUM(P26:P31)</f>
        <v>51656620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8" customHeight="1">
      <c r="A34" s="43" t="s">
        <v>97</v>
      </c>
      <c r="B34" s="43"/>
      <c r="C34" s="43"/>
      <c r="D34" s="43"/>
      <c r="E34" s="43"/>
      <c r="F34" s="43"/>
      <c r="G34" s="43"/>
      <c r="H34" s="47">
        <v>20</v>
      </c>
      <c r="I34" s="47"/>
      <c r="J34" s="53">
        <v>-2919147</v>
      </c>
      <c r="K34" s="47"/>
      <c r="L34" s="148">
        <v>-10387568</v>
      </c>
      <c r="M34" s="47"/>
      <c r="N34" s="53">
        <v>-2891757</v>
      </c>
      <c r="O34" s="47"/>
      <c r="P34" s="148">
        <v>-10168295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4.5" customHeight="1">
      <c r="A35" s="43"/>
      <c r="B35" s="36"/>
      <c r="C35" s="43"/>
      <c r="D35" s="43"/>
      <c r="E35" s="43"/>
      <c r="F35" s="43"/>
      <c r="G35" s="43"/>
      <c r="H35" s="47"/>
      <c r="I35" s="47"/>
      <c r="J35" s="51"/>
      <c r="K35" s="47"/>
      <c r="L35" s="52"/>
      <c r="M35" s="47"/>
      <c r="N35" s="51"/>
      <c r="O35" s="54"/>
      <c r="P35" s="52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8" customHeight="1">
      <c r="A36" s="36" t="s">
        <v>98</v>
      </c>
      <c r="B36" s="36"/>
      <c r="C36" s="43"/>
      <c r="D36" s="43"/>
      <c r="E36" s="43"/>
      <c r="F36" s="43"/>
      <c r="G36" s="43"/>
      <c r="H36" s="47"/>
      <c r="I36" s="47"/>
      <c r="J36" s="51">
        <f>SUM(J33:J34)</f>
        <v>20773000</v>
      </c>
      <c r="K36" s="47"/>
      <c r="L36" s="52">
        <f>SUM(L33:L34)</f>
        <v>24258816</v>
      </c>
      <c r="M36" s="47"/>
      <c r="N36" s="51">
        <f>SUM(N33:N34)</f>
        <v>25041749</v>
      </c>
      <c r="O36" s="54"/>
      <c r="P36" s="52">
        <f>SUM(P33:P34)</f>
        <v>41488325</v>
      </c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8" customHeight="1">
      <c r="A37" s="43" t="s">
        <v>99</v>
      </c>
      <c r="B37" s="36"/>
      <c r="C37" s="43"/>
      <c r="D37" s="43"/>
      <c r="E37" s="43"/>
      <c r="F37" s="43"/>
      <c r="G37" s="43"/>
      <c r="H37" s="47"/>
      <c r="I37" s="47"/>
      <c r="J37" s="53">
        <v>0</v>
      </c>
      <c r="K37" s="47"/>
      <c r="L37" s="148">
        <v>0</v>
      </c>
      <c r="M37" s="47"/>
      <c r="N37" s="53">
        <v>0</v>
      </c>
      <c r="O37" s="54"/>
      <c r="P37" s="148">
        <v>0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4.5" customHeight="1">
      <c r="A38" s="43"/>
      <c r="B38" s="43"/>
      <c r="C38" s="43"/>
      <c r="D38" s="43"/>
      <c r="E38" s="43"/>
      <c r="F38" s="43"/>
      <c r="G38" s="43"/>
      <c r="H38" s="47"/>
      <c r="I38" s="47"/>
      <c r="J38" s="48"/>
      <c r="K38" s="47"/>
      <c r="L38" s="49"/>
      <c r="M38" s="47"/>
      <c r="N38" s="48"/>
      <c r="O38" s="50"/>
      <c r="P38" s="49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" customHeight="1">
      <c r="A39" s="36" t="s">
        <v>100</v>
      </c>
      <c r="B39" s="43"/>
      <c r="C39" s="43"/>
      <c r="D39" s="43"/>
      <c r="E39" s="43"/>
      <c r="F39" s="43"/>
      <c r="G39" s="43"/>
      <c r="H39" s="47"/>
      <c r="I39" s="47"/>
      <c r="J39" s="150">
        <f>SUM(J36:J37)</f>
        <v>20773000</v>
      </c>
      <c r="K39" s="47"/>
      <c r="L39" s="58">
        <f>SUM(L36:L37)</f>
        <v>24258816</v>
      </c>
      <c r="M39" s="47"/>
      <c r="N39" s="150">
        <f>SUM(N36:N37)</f>
        <v>25041749</v>
      </c>
      <c r="O39" s="59"/>
      <c r="P39" s="58">
        <f>SUM(P36:P37)</f>
        <v>41488325</v>
      </c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6" customHeight="1">
      <c r="A40" s="43"/>
      <c r="B40" s="43"/>
      <c r="C40" s="43"/>
      <c r="D40" s="43"/>
      <c r="E40" s="43"/>
      <c r="F40" s="43"/>
      <c r="G40" s="43"/>
      <c r="H40" s="47"/>
      <c r="I40" s="47"/>
      <c r="J40" s="51"/>
      <c r="K40" s="47"/>
      <c r="L40" s="52"/>
      <c r="M40" s="47"/>
      <c r="N40" s="51"/>
      <c r="O40" s="54"/>
      <c r="P40" s="52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8" customHeight="1">
      <c r="A41" s="36" t="s">
        <v>101</v>
      </c>
      <c r="B41" s="43"/>
      <c r="C41" s="43"/>
      <c r="D41" s="43"/>
      <c r="E41" s="43"/>
      <c r="F41" s="43"/>
      <c r="G41" s="43"/>
      <c r="H41" s="47"/>
      <c r="I41" s="47"/>
      <c r="J41" s="51"/>
      <c r="K41" s="47"/>
      <c r="L41" s="52"/>
      <c r="M41" s="47"/>
      <c r="N41" s="51"/>
      <c r="O41" s="54"/>
      <c r="P41" s="52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8" customHeight="1">
      <c r="A42" s="43" t="s">
        <v>102</v>
      </c>
      <c r="B42" s="43"/>
      <c r="C42" s="43"/>
      <c r="D42" s="43"/>
      <c r="E42" s="43"/>
      <c r="F42" s="43"/>
      <c r="G42" s="43"/>
      <c r="H42" s="47"/>
      <c r="I42" s="47"/>
      <c r="J42" s="57">
        <v>20769092</v>
      </c>
      <c r="K42" s="47"/>
      <c r="L42" s="52">
        <v>24255606</v>
      </c>
      <c r="M42" s="47"/>
      <c r="N42" s="51">
        <v>25041749</v>
      </c>
      <c r="O42" s="47"/>
      <c r="P42" s="52">
        <v>41488325</v>
      </c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8" customHeight="1">
      <c r="A43" s="43" t="s">
        <v>103</v>
      </c>
      <c r="B43" s="43"/>
      <c r="C43" s="43"/>
      <c r="D43" s="43"/>
      <c r="E43" s="43"/>
      <c r="F43" s="43"/>
      <c r="G43" s="43"/>
      <c r="H43" s="47"/>
      <c r="I43" s="47"/>
      <c r="J43" s="60">
        <v>3908</v>
      </c>
      <c r="K43" s="47"/>
      <c r="L43" s="148">
        <v>3210</v>
      </c>
      <c r="M43" s="47"/>
      <c r="N43" s="53">
        <v>0</v>
      </c>
      <c r="O43" s="47"/>
      <c r="P43" s="148">
        <v>0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4.5" customHeight="1">
      <c r="A44" s="43"/>
      <c r="B44" s="43"/>
      <c r="C44" s="43"/>
      <c r="D44" s="43"/>
      <c r="E44" s="43"/>
      <c r="F44" s="43"/>
      <c r="G44" s="43"/>
      <c r="H44" s="47"/>
      <c r="I44" s="47"/>
      <c r="J44" s="48"/>
      <c r="K44" s="47"/>
      <c r="L44" s="49"/>
      <c r="M44" s="47"/>
      <c r="N44" s="48"/>
      <c r="O44" s="47"/>
      <c r="P44" s="49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8" customHeight="1">
      <c r="A45" s="43"/>
      <c r="B45" s="43"/>
      <c r="C45" s="43"/>
      <c r="D45" s="43"/>
      <c r="E45" s="43"/>
      <c r="F45" s="43"/>
      <c r="G45" s="43"/>
      <c r="H45" s="47"/>
      <c r="I45" s="47"/>
      <c r="J45" s="150">
        <f>SUM(J42:J43)</f>
        <v>20773000</v>
      </c>
      <c r="K45" s="47"/>
      <c r="L45" s="58">
        <f>SUM(L42:L43)</f>
        <v>24258816</v>
      </c>
      <c r="M45" s="47"/>
      <c r="N45" s="150">
        <f>SUM(N42:N43)</f>
        <v>25041749</v>
      </c>
      <c r="O45" s="47"/>
      <c r="P45" s="58">
        <f>SUM(P42:P43)</f>
        <v>41488325</v>
      </c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6" customHeight="1">
      <c r="A46" s="43"/>
      <c r="B46" s="43"/>
      <c r="C46" s="43"/>
      <c r="D46" s="43"/>
      <c r="E46" s="43"/>
      <c r="F46" s="43"/>
      <c r="G46" s="43"/>
      <c r="H46" s="47"/>
      <c r="I46" s="47"/>
      <c r="J46" s="51"/>
      <c r="K46" s="47"/>
      <c r="L46" s="52"/>
      <c r="M46" s="47"/>
      <c r="N46" s="51"/>
      <c r="O46" s="54"/>
      <c r="P46" s="52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8" customHeight="1">
      <c r="A47" s="36" t="s">
        <v>104</v>
      </c>
      <c r="B47" s="43"/>
      <c r="C47" s="43"/>
      <c r="D47" s="43"/>
      <c r="E47" s="43"/>
      <c r="F47" s="43"/>
      <c r="G47" s="43"/>
      <c r="H47" s="47"/>
      <c r="I47" s="47"/>
      <c r="J47" s="48"/>
      <c r="K47" s="47"/>
      <c r="L47" s="49"/>
      <c r="M47" s="47"/>
      <c r="N47" s="48"/>
      <c r="O47" s="50"/>
      <c r="P47" s="49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8" customHeight="1">
      <c r="A48" s="43" t="s">
        <v>102</v>
      </c>
      <c r="B48" s="43"/>
      <c r="C48" s="43"/>
      <c r="D48" s="43"/>
      <c r="E48" s="43"/>
      <c r="F48" s="43"/>
      <c r="G48" s="43"/>
      <c r="H48" s="47"/>
      <c r="I48" s="47"/>
      <c r="J48" s="57">
        <v>20769092</v>
      </c>
      <c r="K48" s="55"/>
      <c r="L48" s="55">
        <v>24255606</v>
      </c>
      <c r="M48" s="55"/>
      <c r="N48" s="57">
        <v>25041749</v>
      </c>
      <c r="O48" s="55"/>
      <c r="P48" s="55">
        <v>41488325</v>
      </c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8" customHeight="1">
      <c r="A49" s="43" t="s">
        <v>103</v>
      </c>
      <c r="B49" s="43"/>
      <c r="C49" s="43"/>
      <c r="D49" s="43"/>
      <c r="E49" s="43"/>
      <c r="F49" s="43"/>
      <c r="G49" s="43"/>
      <c r="H49" s="47"/>
      <c r="I49" s="47"/>
      <c r="J49" s="60">
        <v>3908</v>
      </c>
      <c r="K49" s="47"/>
      <c r="L49" s="149">
        <v>3210</v>
      </c>
      <c r="M49" s="47"/>
      <c r="N49" s="60">
        <v>0</v>
      </c>
      <c r="O49" s="56"/>
      <c r="P49" s="148">
        <v>0</v>
      </c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4.5" customHeight="1">
      <c r="A50" s="43"/>
      <c r="B50" s="43"/>
      <c r="C50" s="43"/>
      <c r="D50" s="43"/>
      <c r="E50" s="43"/>
      <c r="F50" s="43"/>
      <c r="G50" s="43"/>
      <c r="H50" s="47"/>
      <c r="I50" s="47"/>
      <c r="J50" s="48"/>
      <c r="K50" s="47"/>
      <c r="L50" s="49"/>
      <c r="M50" s="47"/>
      <c r="N50" s="48"/>
      <c r="O50" s="50"/>
      <c r="P50" s="49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8" customHeight="1">
      <c r="A51" s="43"/>
      <c r="B51" s="43"/>
      <c r="C51" s="43"/>
      <c r="D51" s="43"/>
      <c r="E51" s="43"/>
      <c r="F51" s="43"/>
      <c r="G51" s="43"/>
      <c r="H51" s="47"/>
      <c r="I51" s="47"/>
      <c r="J51" s="150">
        <f>SUM(J48:J49)</f>
        <v>20773000</v>
      </c>
      <c r="K51" s="47"/>
      <c r="L51" s="58">
        <f>SUM(L48:L49)</f>
        <v>24258816</v>
      </c>
      <c r="M51" s="47"/>
      <c r="N51" s="150">
        <f>SUM(N48:N49)</f>
        <v>25041749</v>
      </c>
      <c r="O51" s="54"/>
      <c r="P51" s="58">
        <f>SUM(P48:P49)</f>
        <v>41488325</v>
      </c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5.25" customHeight="1">
      <c r="A52" s="43"/>
      <c r="B52" s="43"/>
      <c r="C52" s="43"/>
      <c r="D52" s="43"/>
      <c r="E52" s="43"/>
      <c r="F52" s="43"/>
      <c r="G52" s="43"/>
      <c r="H52" s="47"/>
      <c r="I52" s="47"/>
      <c r="J52" s="57"/>
      <c r="K52" s="47"/>
      <c r="L52" s="55"/>
      <c r="M52" s="56"/>
      <c r="N52" s="57"/>
      <c r="O52" s="52"/>
      <c r="P52" s="55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8" customHeight="1">
      <c r="A53" s="36" t="s">
        <v>105</v>
      </c>
      <c r="B53" s="43"/>
      <c r="C53" s="43"/>
      <c r="D53" s="43"/>
      <c r="E53" s="43"/>
      <c r="F53" s="43"/>
      <c r="G53" s="43"/>
      <c r="H53" s="47"/>
      <c r="I53" s="47"/>
      <c r="J53" s="48"/>
      <c r="K53" s="47"/>
      <c r="L53" s="49"/>
      <c r="M53" s="47"/>
      <c r="N53" s="48"/>
      <c r="O53" s="50"/>
      <c r="P53" s="49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4.5" customHeight="1">
      <c r="A54" s="43"/>
      <c r="B54" s="43"/>
      <c r="C54" s="43"/>
      <c r="D54" s="43"/>
      <c r="E54" s="43"/>
      <c r="F54" s="43"/>
      <c r="G54" s="43"/>
      <c r="H54" s="47"/>
      <c r="I54" s="47"/>
      <c r="J54" s="48"/>
      <c r="K54" s="47"/>
      <c r="L54" s="49"/>
      <c r="M54" s="47"/>
      <c r="N54" s="48"/>
      <c r="O54" s="50"/>
      <c r="P54" s="49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8" customHeight="1">
      <c r="A55" s="43" t="s">
        <v>106</v>
      </c>
      <c r="B55" s="43"/>
      <c r="C55" s="43"/>
      <c r="D55" s="43"/>
      <c r="E55" s="43"/>
      <c r="F55" s="43"/>
      <c r="G55" s="43"/>
      <c r="H55" s="47"/>
      <c r="I55" s="47"/>
      <c r="J55" s="151">
        <f>J48/279772894</f>
        <v>7.4235540488064578E-2</v>
      </c>
      <c r="K55" s="61"/>
      <c r="L55" s="62">
        <f>L48/226021898</f>
        <v>0.10731529207846932</v>
      </c>
      <c r="M55" s="61"/>
      <c r="N55" s="151">
        <f>N48/279772894</f>
        <v>8.9507416683476129E-2</v>
      </c>
      <c r="O55" s="50"/>
      <c r="P55" s="62">
        <f>P48/226021898</f>
        <v>0.18355887357427642</v>
      </c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s="109" customFormat="1" ht="18" customHeight="1">
      <c r="A56" s="43"/>
      <c r="B56" s="43"/>
      <c r="C56" s="43"/>
      <c r="D56" s="43"/>
      <c r="E56" s="43"/>
      <c r="F56" s="43"/>
      <c r="G56" s="43"/>
      <c r="H56" s="47"/>
      <c r="I56" s="47"/>
      <c r="J56" s="116"/>
      <c r="K56" s="117"/>
      <c r="L56" s="116"/>
      <c r="M56" s="117"/>
      <c r="N56" s="116"/>
      <c r="O56" s="50"/>
      <c r="P56" s="115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3.75" customHeight="1">
      <c r="A57" s="43"/>
      <c r="B57" s="43"/>
      <c r="C57" s="43"/>
      <c r="D57" s="43"/>
      <c r="E57" s="43"/>
      <c r="F57" s="43"/>
      <c r="G57" s="43"/>
      <c r="H57" s="47"/>
      <c r="I57" s="47"/>
      <c r="J57" s="49"/>
      <c r="K57" s="61"/>
      <c r="L57" s="49"/>
      <c r="M57" s="61"/>
      <c r="N57" s="49"/>
      <c r="O57" s="50"/>
      <c r="P57" s="49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21.75" customHeight="1">
      <c r="A58" s="152" t="s">
        <v>107</v>
      </c>
      <c r="B58" s="153"/>
      <c r="C58" s="153"/>
      <c r="D58" s="153"/>
      <c r="E58" s="153"/>
      <c r="F58" s="153"/>
      <c r="G58" s="153"/>
      <c r="H58" s="154"/>
      <c r="I58" s="154"/>
      <c r="J58" s="155"/>
      <c r="K58" s="154"/>
      <c r="L58" s="155"/>
      <c r="M58" s="154"/>
      <c r="N58" s="155"/>
      <c r="O58" s="156"/>
      <c r="P58" s="155"/>
      <c r="Q58" s="40"/>
      <c r="R58" s="40"/>
      <c r="S58" s="40"/>
      <c r="T58" s="40"/>
      <c r="U58" s="40"/>
      <c r="V58" s="40"/>
      <c r="W58" s="40"/>
      <c r="X58" s="40"/>
      <c r="Y58" s="40"/>
      <c r="Z58" s="40"/>
    </row>
  </sheetData>
  <mergeCells count="2">
    <mergeCell ref="J5:L5"/>
    <mergeCell ref="N5:P5"/>
  </mergeCells>
  <pageMargins left="0.8" right="0.5" top="0.5" bottom="0.6" header="0.49" footer="0.4"/>
  <pageSetup paperSize="9" scale="95" firstPageNumber="6" orientation="portrait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8"/>
  <sheetViews>
    <sheetView topLeftCell="A20" zoomScaleNormal="100" workbookViewId="0">
      <selection activeCell="A38" sqref="A38:T38"/>
    </sheetView>
  </sheetViews>
  <sheetFormatPr defaultColWidth="12.625" defaultRowHeight="15" customHeight="1"/>
  <cols>
    <col min="1" max="2" width="1.5" style="92" customWidth="1"/>
    <col min="3" max="3" width="34.875" style="92" customWidth="1"/>
    <col min="4" max="4" width="6.625" style="92" customWidth="1"/>
    <col min="5" max="5" width="0.875" style="92" customWidth="1"/>
    <col min="6" max="6" width="9.875" style="92" customWidth="1"/>
    <col min="7" max="7" width="0.875" style="92" customWidth="1"/>
    <col min="8" max="8" width="9.375" style="92" customWidth="1"/>
    <col min="9" max="9" width="0.875" style="92" customWidth="1"/>
    <col min="10" max="10" width="11.5" style="92" customWidth="1"/>
    <col min="11" max="11" width="0.875" style="92" customWidth="1"/>
    <col min="12" max="12" width="9.375" style="92" customWidth="1"/>
    <col min="13" max="13" width="0.875" style="92" customWidth="1"/>
    <col min="14" max="14" width="9.875" style="92" customWidth="1"/>
    <col min="15" max="15" width="0.875" style="92" customWidth="1"/>
    <col min="16" max="16" width="13.125" style="92" customWidth="1"/>
    <col min="17" max="17" width="0.875" style="92" customWidth="1"/>
    <col min="18" max="18" width="10.125" style="92" customWidth="1"/>
    <col min="19" max="19" width="0.875" style="92" customWidth="1"/>
    <col min="20" max="20" width="11.125" style="92" customWidth="1"/>
    <col min="21" max="21" width="0.875" style="92" customWidth="1"/>
    <col min="22" max="22" width="10.625" style="92" customWidth="1"/>
    <col min="23" max="26" width="8" style="92" customWidth="1"/>
    <col min="27" max="16384" width="12.625" style="92"/>
  </cols>
  <sheetData>
    <row r="1" spans="1:26" ht="21.75" customHeight="1">
      <c r="A1" s="35" t="s">
        <v>0</v>
      </c>
      <c r="B1" s="1"/>
      <c r="C1" s="1"/>
      <c r="D1" s="1"/>
      <c r="E1" s="1"/>
      <c r="F1" s="7"/>
      <c r="G1" s="7"/>
      <c r="H1" s="7"/>
      <c r="I1" s="7"/>
      <c r="J1" s="7"/>
      <c r="K1" s="7"/>
      <c r="L1" s="8"/>
      <c r="M1" s="25"/>
      <c r="N1" s="8"/>
      <c r="O1" s="25"/>
      <c r="P1" s="25"/>
      <c r="Q1" s="25"/>
      <c r="R1" s="8"/>
      <c r="S1" s="1"/>
      <c r="T1" s="1"/>
      <c r="U1" s="1"/>
      <c r="V1" s="1"/>
      <c r="W1" s="40"/>
      <c r="X1" s="40"/>
      <c r="Y1" s="40"/>
      <c r="Z1" s="40"/>
    </row>
    <row r="2" spans="1:26" ht="21.75" customHeight="1">
      <c r="A2" s="1" t="s">
        <v>109</v>
      </c>
      <c r="B2" s="1"/>
      <c r="C2" s="1"/>
      <c r="D2" s="1"/>
      <c r="E2" s="1"/>
      <c r="F2" s="7"/>
      <c r="G2" s="7"/>
      <c r="H2" s="7"/>
      <c r="I2" s="7"/>
      <c r="J2" s="7"/>
      <c r="K2" s="7"/>
      <c r="L2" s="8"/>
      <c r="M2" s="25"/>
      <c r="N2" s="8"/>
      <c r="O2" s="25"/>
      <c r="P2" s="25"/>
      <c r="Q2" s="25"/>
      <c r="R2" s="8"/>
      <c r="S2" s="1"/>
      <c r="T2" s="1"/>
      <c r="U2" s="1"/>
      <c r="V2" s="1"/>
      <c r="W2" s="40"/>
      <c r="X2" s="40"/>
      <c r="Y2" s="40"/>
      <c r="Z2" s="40"/>
    </row>
    <row r="3" spans="1:26" ht="21.75" customHeight="1">
      <c r="A3" s="141" t="s">
        <v>108</v>
      </c>
      <c r="B3" s="124"/>
      <c r="C3" s="124"/>
      <c r="D3" s="124"/>
      <c r="E3" s="124"/>
      <c r="F3" s="126"/>
      <c r="G3" s="126"/>
      <c r="H3" s="126"/>
      <c r="I3" s="126"/>
      <c r="J3" s="126"/>
      <c r="K3" s="126"/>
      <c r="L3" s="127"/>
      <c r="M3" s="157"/>
      <c r="N3" s="157"/>
      <c r="O3" s="157"/>
      <c r="P3" s="157"/>
      <c r="Q3" s="157"/>
      <c r="R3" s="157"/>
      <c r="S3" s="157"/>
      <c r="T3" s="127"/>
      <c r="U3" s="157"/>
      <c r="V3" s="127"/>
      <c r="W3" s="40"/>
      <c r="X3" s="40"/>
      <c r="Y3" s="40"/>
      <c r="Z3" s="40"/>
    </row>
    <row r="4" spans="1:26" ht="21.75" customHeight="1">
      <c r="A4" s="41"/>
      <c r="B4" s="1"/>
      <c r="C4" s="1"/>
      <c r="D4" s="1"/>
      <c r="E4" s="1"/>
      <c r="F4" s="7"/>
      <c r="G4" s="7"/>
      <c r="H4" s="7"/>
      <c r="I4" s="7"/>
      <c r="J4" s="7"/>
      <c r="K4" s="7"/>
      <c r="L4" s="8"/>
      <c r="M4" s="25"/>
      <c r="N4" s="25"/>
      <c r="O4" s="25"/>
      <c r="P4" s="25"/>
      <c r="Q4" s="25"/>
      <c r="R4" s="25"/>
      <c r="S4" s="25"/>
      <c r="T4" s="8"/>
      <c r="U4" s="25"/>
      <c r="V4" s="8"/>
      <c r="W4" s="40"/>
      <c r="X4" s="40"/>
      <c r="Y4" s="40"/>
      <c r="Z4" s="40"/>
    </row>
    <row r="5" spans="1:26" ht="18" customHeight="1">
      <c r="A5" s="36"/>
      <c r="B5" s="36"/>
      <c r="C5" s="36"/>
      <c r="D5" s="36"/>
      <c r="E5" s="36"/>
      <c r="F5" s="146" t="s">
        <v>3</v>
      </c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40"/>
      <c r="X5" s="40"/>
      <c r="Y5" s="40"/>
      <c r="Z5" s="40"/>
    </row>
    <row r="6" spans="1:26" ht="18" customHeight="1">
      <c r="A6" s="36"/>
      <c r="B6" s="36"/>
      <c r="C6" s="36"/>
      <c r="D6" s="36"/>
      <c r="E6" s="36"/>
      <c r="F6" s="146" t="s">
        <v>110</v>
      </c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58"/>
      <c r="T6" s="63"/>
      <c r="U6" s="63"/>
      <c r="V6" s="63"/>
      <c r="W6" s="40"/>
      <c r="X6" s="40"/>
      <c r="Y6" s="40"/>
      <c r="Z6" s="40"/>
    </row>
    <row r="7" spans="1:26" ht="18" customHeight="1">
      <c r="A7" s="43"/>
      <c r="B7" s="43"/>
      <c r="C7" s="43"/>
      <c r="D7" s="43"/>
      <c r="E7" s="43"/>
      <c r="F7" s="52"/>
      <c r="G7" s="52"/>
      <c r="H7" s="36"/>
      <c r="I7" s="52"/>
      <c r="J7" s="36"/>
      <c r="K7" s="38"/>
      <c r="L7" s="36"/>
      <c r="M7" s="36"/>
      <c r="N7" s="36"/>
      <c r="O7" s="42"/>
      <c r="P7" s="38" t="s">
        <v>111</v>
      </c>
      <c r="Q7" s="42"/>
      <c r="R7" s="38"/>
      <c r="S7" s="54"/>
      <c r="T7" s="52"/>
      <c r="U7" s="54"/>
      <c r="V7" s="52"/>
      <c r="W7" s="40"/>
      <c r="X7" s="40"/>
      <c r="Y7" s="40"/>
      <c r="Z7" s="40"/>
    </row>
    <row r="8" spans="1:26" ht="18" customHeight="1">
      <c r="A8" s="43"/>
      <c r="B8" s="43"/>
      <c r="C8" s="43"/>
      <c r="D8" s="43"/>
      <c r="E8" s="43"/>
      <c r="F8" s="52"/>
      <c r="G8" s="52"/>
      <c r="H8" s="38"/>
      <c r="I8" s="52"/>
      <c r="J8" s="38" t="s">
        <v>112</v>
      </c>
      <c r="K8" s="38"/>
      <c r="L8" s="146" t="s">
        <v>68</v>
      </c>
      <c r="M8" s="147"/>
      <c r="N8" s="147"/>
      <c r="O8" s="42"/>
      <c r="P8" s="144" t="s">
        <v>113</v>
      </c>
      <c r="Q8" s="42"/>
      <c r="R8" s="38"/>
      <c r="S8" s="54"/>
      <c r="T8" s="52"/>
      <c r="U8" s="54"/>
      <c r="V8" s="52"/>
      <c r="W8" s="40"/>
      <c r="X8" s="40"/>
      <c r="Y8" s="40"/>
      <c r="Z8" s="40"/>
    </row>
    <row r="9" spans="1:26" ht="18" customHeight="1">
      <c r="A9" s="36"/>
      <c r="B9" s="36"/>
      <c r="C9" s="36"/>
      <c r="D9" s="36"/>
      <c r="E9" s="36"/>
      <c r="F9" s="38"/>
      <c r="G9" s="38"/>
      <c r="H9" s="38"/>
      <c r="I9" s="38"/>
      <c r="J9" s="38" t="s">
        <v>114</v>
      </c>
      <c r="K9" s="38"/>
      <c r="L9" s="159" t="s">
        <v>115</v>
      </c>
      <c r="M9" s="46"/>
      <c r="N9" s="38"/>
      <c r="O9" s="46"/>
      <c r="P9" s="46" t="s">
        <v>116</v>
      </c>
      <c r="Q9" s="46"/>
      <c r="R9" s="38" t="s">
        <v>117</v>
      </c>
      <c r="S9" s="64"/>
      <c r="T9" s="38"/>
      <c r="U9" s="46"/>
      <c r="V9" s="36"/>
      <c r="W9" s="40"/>
      <c r="X9" s="40"/>
      <c r="Y9" s="40"/>
      <c r="Z9" s="40"/>
    </row>
    <row r="10" spans="1:26" ht="18" customHeight="1">
      <c r="A10" s="36"/>
      <c r="B10" s="36"/>
      <c r="C10" s="36"/>
      <c r="D10" s="36"/>
      <c r="E10" s="36"/>
      <c r="F10" s="38" t="s">
        <v>118</v>
      </c>
      <c r="G10" s="38"/>
      <c r="H10" s="38" t="s">
        <v>119</v>
      </c>
      <c r="I10" s="38"/>
      <c r="J10" s="38" t="s">
        <v>120</v>
      </c>
      <c r="K10" s="65"/>
      <c r="L10" s="66" t="s">
        <v>121</v>
      </c>
      <c r="M10" s="46"/>
      <c r="N10" s="38"/>
      <c r="O10" s="46"/>
      <c r="P10" s="46" t="s">
        <v>122</v>
      </c>
      <c r="Q10" s="46"/>
      <c r="R10" s="38" t="s">
        <v>123</v>
      </c>
      <c r="S10" s="64"/>
      <c r="T10" s="38" t="s">
        <v>124</v>
      </c>
      <c r="U10" s="46"/>
      <c r="V10" s="38" t="s">
        <v>125</v>
      </c>
      <c r="W10" s="40"/>
      <c r="X10" s="40"/>
      <c r="Y10" s="40"/>
      <c r="Z10" s="40"/>
    </row>
    <row r="11" spans="1:26" ht="18" customHeight="1">
      <c r="A11" s="36"/>
      <c r="B11" s="36"/>
      <c r="C11" s="36"/>
      <c r="D11" s="36"/>
      <c r="E11" s="36"/>
      <c r="F11" s="38" t="s">
        <v>126</v>
      </c>
      <c r="G11" s="38"/>
      <c r="H11" s="38" t="s">
        <v>127</v>
      </c>
      <c r="I11" s="38"/>
      <c r="J11" s="38" t="s">
        <v>128</v>
      </c>
      <c r="K11" s="38"/>
      <c r="L11" s="38" t="s">
        <v>129</v>
      </c>
      <c r="M11" s="46"/>
      <c r="N11" s="38" t="s">
        <v>70</v>
      </c>
      <c r="O11" s="46"/>
      <c r="P11" s="46" t="s">
        <v>130</v>
      </c>
      <c r="Q11" s="46"/>
      <c r="R11" s="38" t="s">
        <v>131</v>
      </c>
      <c r="S11" s="46"/>
      <c r="T11" s="38" t="s">
        <v>132</v>
      </c>
      <c r="U11" s="46"/>
      <c r="V11" s="38" t="s">
        <v>57</v>
      </c>
      <c r="W11" s="40"/>
      <c r="X11" s="40"/>
      <c r="Y11" s="40"/>
      <c r="Z11" s="40"/>
    </row>
    <row r="12" spans="1:26" ht="18" customHeight="1">
      <c r="A12" s="43"/>
      <c r="B12" s="43"/>
      <c r="C12" s="43"/>
      <c r="D12" s="160" t="s">
        <v>9</v>
      </c>
      <c r="E12" s="43"/>
      <c r="F12" s="144" t="s">
        <v>10</v>
      </c>
      <c r="G12" s="38"/>
      <c r="H12" s="144" t="s">
        <v>10</v>
      </c>
      <c r="I12" s="38"/>
      <c r="J12" s="144" t="s">
        <v>10</v>
      </c>
      <c r="K12" s="38"/>
      <c r="L12" s="144" t="s">
        <v>10</v>
      </c>
      <c r="M12" s="46"/>
      <c r="N12" s="144" t="s">
        <v>10</v>
      </c>
      <c r="O12" s="46"/>
      <c r="P12" s="161" t="s">
        <v>10</v>
      </c>
      <c r="Q12" s="46"/>
      <c r="R12" s="144" t="s">
        <v>10</v>
      </c>
      <c r="S12" s="46"/>
      <c r="T12" s="144" t="s">
        <v>10</v>
      </c>
      <c r="U12" s="46"/>
      <c r="V12" s="144" t="s">
        <v>10</v>
      </c>
      <c r="W12" s="40"/>
      <c r="X12" s="40"/>
      <c r="Y12" s="40"/>
      <c r="Z12" s="40"/>
    </row>
    <row r="13" spans="1:26" ht="6" customHeight="1">
      <c r="A13" s="43"/>
      <c r="B13" s="43"/>
      <c r="C13" s="43"/>
      <c r="D13" s="37"/>
      <c r="E13" s="43"/>
      <c r="F13" s="38"/>
      <c r="G13" s="38"/>
      <c r="H13" s="38"/>
      <c r="I13" s="38"/>
      <c r="J13" s="38"/>
      <c r="K13" s="38"/>
      <c r="L13" s="38"/>
      <c r="M13" s="46"/>
      <c r="N13" s="38"/>
      <c r="O13" s="46"/>
      <c r="P13" s="46"/>
      <c r="Q13" s="46"/>
      <c r="R13" s="38"/>
      <c r="S13" s="46"/>
      <c r="T13" s="38"/>
      <c r="U13" s="46"/>
      <c r="V13" s="38"/>
      <c r="W13" s="40"/>
      <c r="X13" s="40"/>
      <c r="Y13" s="40"/>
      <c r="Z13" s="40"/>
    </row>
    <row r="14" spans="1:26" ht="18" customHeight="1">
      <c r="A14" s="36" t="s">
        <v>133</v>
      </c>
      <c r="B14" s="43"/>
      <c r="C14" s="43"/>
      <c r="D14" s="43"/>
      <c r="E14" s="43"/>
      <c r="F14" s="52">
        <v>100000000</v>
      </c>
      <c r="G14" s="52"/>
      <c r="H14" s="52">
        <v>0</v>
      </c>
      <c r="I14" s="52"/>
      <c r="J14" s="52">
        <v>1175732</v>
      </c>
      <c r="K14" s="52"/>
      <c r="L14" s="52">
        <v>4600000</v>
      </c>
      <c r="M14" s="52"/>
      <c r="N14" s="52">
        <v>4425965</v>
      </c>
      <c r="O14" s="52"/>
      <c r="P14" s="52">
        <v>-1502</v>
      </c>
      <c r="Q14" s="52"/>
      <c r="R14" s="52">
        <f>SUM(P14,N14,L14,J14,F14)</f>
        <v>110200195</v>
      </c>
      <c r="S14" s="52"/>
      <c r="T14" s="52">
        <v>4583</v>
      </c>
      <c r="U14" s="52"/>
      <c r="V14" s="52">
        <f>SUM(R14,T14)</f>
        <v>110204778</v>
      </c>
      <c r="W14" s="40"/>
      <c r="X14" s="40"/>
      <c r="Y14" s="40"/>
      <c r="Z14" s="40"/>
    </row>
    <row r="15" spans="1:26" ht="6" customHeight="1">
      <c r="A15" s="43"/>
      <c r="B15" s="43"/>
      <c r="C15" s="43"/>
      <c r="D15" s="43"/>
      <c r="E15" s="43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40"/>
      <c r="X15" s="40"/>
      <c r="Y15" s="40"/>
      <c r="Z15" s="40"/>
    </row>
    <row r="16" spans="1:26" ht="18" customHeight="1">
      <c r="A16" s="36" t="s">
        <v>134</v>
      </c>
      <c r="B16" s="43"/>
      <c r="C16" s="43"/>
      <c r="D16" s="56"/>
      <c r="E16" s="4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40"/>
      <c r="X16" s="40"/>
      <c r="Y16" s="40"/>
      <c r="Z16" s="40"/>
    </row>
    <row r="17" spans="1:26" ht="18" customHeight="1">
      <c r="A17" s="43" t="s">
        <v>135</v>
      </c>
      <c r="B17" s="43"/>
      <c r="C17" s="43"/>
      <c r="D17" s="56">
        <v>17</v>
      </c>
      <c r="E17" s="43"/>
      <c r="F17" s="52">
        <v>15000000</v>
      </c>
      <c r="G17" s="52"/>
      <c r="H17" s="52">
        <v>0</v>
      </c>
      <c r="I17" s="52"/>
      <c r="J17" s="52">
        <v>0</v>
      </c>
      <c r="K17" s="52"/>
      <c r="L17" s="52">
        <v>0</v>
      </c>
      <c r="M17" s="52"/>
      <c r="N17" s="52">
        <v>0</v>
      </c>
      <c r="O17" s="52"/>
      <c r="P17" s="52">
        <v>0</v>
      </c>
      <c r="Q17" s="52"/>
      <c r="R17" s="52">
        <f t="shared" ref="R17:R20" si="0">SUM(P17,N17,L17,J17,F17)</f>
        <v>15000000</v>
      </c>
      <c r="S17" s="52"/>
      <c r="T17" s="52">
        <v>0</v>
      </c>
      <c r="U17" s="52"/>
      <c r="V17" s="52">
        <f t="shared" ref="V17:V20" si="1">SUM(R17,T17)</f>
        <v>15000000</v>
      </c>
      <c r="W17" s="40"/>
      <c r="X17" s="40"/>
      <c r="Y17" s="40"/>
      <c r="Z17" s="40"/>
    </row>
    <row r="18" spans="1:26" ht="18" customHeight="1">
      <c r="A18" s="43" t="s">
        <v>136</v>
      </c>
      <c r="B18" s="43"/>
      <c r="C18" s="43"/>
      <c r="D18" s="56"/>
      <c r="E18" s="43"/>
      <c r="F18" s="52">
        <v>0</v>
      </c>
      <c r="G18" s="52"/>
      <c r="H18" s="52">
        <v>0</v>
      </c>
      <c r="I18" s="52"/>
      <c r="J18" s="52">
        <v>0</v>
      </c>
      <c r="K18" s="52"/>
      <c r="L18" s="52">
        <v>2325000</v>
      </c>
      <c r="M18" s="52"/>
      <c r="N18" s="52">
        <v>-2325000</v>
      </c>
      <c r="O18" s="52"/>
      <c r="P18" s="52">
        <v>0</v>
      </c>
      <c r="Q18" s="52"/>
      <c r="R18" s="52">
        <f t="shared" si="0"/>
        <v>0</v>
      </c>
      <c r="S18" s="52"/>
      <c r="T18" s="52">
        <v>0</v>
      </c>
      <c r="U18" s="52"/>
      <c r="V18" s="52">
        <f t="shared" si="1"/>
        <v>0</v>
      </c>
      <c r="W18" s="40"/>
      <c r="X18" s="40"/>
      <c r="Y18" s="40"/>
      <c r="Z18" s="40"/>
    </row>
    <row r="19" spans="1:26" ht="18" customHeight="1">
      <c r="A19" s="43" t="s">
        <v>27</v>
      </c>
      <c r="B19" s="43"/>
      <c r="C19" s="43"/>
      <c r="D19" s="56"/>
      <c r="E19" s="43"/>
      <c r="F19" s="52">
        <v>0</v>
      </c>
      <c r="G19" s="52"/>
      <c r="H19" s="52">
        <v>0</v>
      </c>
      <c r="I19" s="52"/>
      <c r="J19" s="52">
        <v>0</v>
      </c>
      <c r="K19" s="52"/>
      <c r="L19" s="52">
        <v>0</v>
      </c>
      <c r="M19" s="52"/>
      <c r="N19" s="52">
        <v>0</v>
      </c>
      <c r="O19" s="52"/>
      <c r="P19" s="52">
        <v>0</v>
      </c>
      <c r="Q19" s="52"/>
      <c r="R19" s="52">
        <f t="shared" si="0"/>
        <v>0</v>
      </c>
      <c r="S19" s="52"/>
      <c r="T19" s="52">
        <v>150</v>
      </c>
      <c r="U19" s="52"/>
      <c r="V19" s="52">
        <f t="shared" si="1"/>
        <v>150</v>
      </c>
      <c r="W19" s="40"/>
      <c r="X19" s="40"/>
      <c r="Y19" s="40"/>
      <c r="Z19" s="40"/>
    </row>
    <row r="20" spans="1:26" ht="18" customHeight="1">
      <c r="A20" s="43" t="s">
        <v>100</v>
      </c>
      <c r="B20" s="43"/>
      <c r="C20" s="43"/>
      <c r="D20" s="56"/>
      <c r="E20" s="43"/>
      <c r="F20" s="148">
        <v>0</v>
      </c>
      <c r="G20" s="52"/>
      <c r="H20" s="148">
        <v>0</v>
      </c>
      <c r="I20" s="52"/>
      <c r="J20" s="148">
        <v>0</v>
      </c>
      <c r="K20" s="52"/>
      <c r="L20" s="148">
        <v>0</v>
      </c>
      <c r="M20" s="52"/>
      <c r="N20" s="148">
        <v>24255606</v>
      </c>
      <c r="O20" s="52"/>
      <c r="P20" s="148">
        <v>0</v>
      </c>
      <c r="Q20" s="52"/>
      <c r="R20" s="148">
        <f t="shared" si="0"/>
        <v>24255606</v>
      </c>
      <c r="S20" s="52"/>
      <c r="T20" s="148">
        <v>3210</v>
      </c>
      <c r="U20" s="52"/>
      <c r="V20" s="148">
        <f t="shared" si="1"/>
        <v>24258816</v>
      </c>
      <c r="W20" s="40"/>
      <c r="X20" s="40"/>
      <c r="Y20" s="40"/>
      <c r="Z20" s="40"/>
    </row>
    <row r="21" spans="1:26" ht="6" customHeight="1">
      <c r="A21" s="43"/>
      <c r="B21" s="43"/>
      <c r="C21" s="43"/>
      <c r="D21" s="43"/>
      <c r="E21" s="43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40"/>
      <c r="X21" s="40"/>
      <c r="Y21" s="40"/>
      <c r="Z21" s="40"/>
    </row>
    <row r="22" spans="1:26" ht="18" customHeight="1">
      <c r="A22" s="36" t="s">
        <v>137</v>
      </c>
      <c r="B22" s="43"/>
      <c r="C22" s="43"/>
      <c r="D22" s="52"/>
      <c r="E22" s="52"/>
      <c r="F22" s="58">
        <f>SUM(F14:F20)</f>
        <v>115000000</v>
      </c>
      <c r="G22" s="52"/>
      <c r="H22" s="58">
        <f>SUM(H14:H20)</f>
        <v>0</v>
      </c>
      <c r="I22" s="52"/>
      <c r="J22" s="58">
        <f>SUM(J14:J20)</f>
        <v>1175732</v>
      </c>
      <c r="K22" s="52"/>
      <c r="L22" s="58">
        <f>SUM(L14:L20)</f>
        <v>6925000</v>
      </c>
      <c r="M22" s="52"/>
      <c r="N22" s="58">
        <f>SUM(N14:N20)</f>
        <v>26356571</v>
      </c>
      <c r="O22" s="52"/>
      <c r="P22" s="58">
        <f>SUM(P14:P20)</f>
        <v>-1502</v>
      </c>
      <c r="Q22" s="52"/>
      <c r="R22" s="58">
        <f>SUM(R14:R20)</f>
        <v>149455801</v>
      </c>
      <c r="S22" s="52"/>
      <c r="T22" s="58">
        <f>SUM(T14:T20)</f>
        <v>7943</v>
      </c>
      <c r="U22" s="52"/>
      <c r="V22" s="58">
        <f>SUM(V14:V20)</f>
        <v>149463744</v>
      </c>
      <c r="W22" s="40"/>
      <c r="X22" s="40"/>
      <c r="Y22" s="40"/>
      <c r="Z22" s="40"/>
    </row>
    <row r="23" spans="1:26" ht="18" customHeight="1">
      <c r="A23" s="36"/>
      <c r="B23" s="43"/>
      <c r="C23" s="43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40"/>
      <c r="X23" s="40"/>
      <c r="Y23" s="40"/>
      <c r="Z23" s="40"/>
    </row>
    <row r="24" spans="1:26" ht="18" customHeight="1">
      <c r="A24" s="1" t="s">
        <v>138</v>
      </c>
      <c r="B24" s="1"/>
      <c r="C24" s="43"/>
      <c r="D24" s="43"/>
      <c r="E24" s="43"/>
      <c r="F24" s="51">
        <v>115000000</v>
      </c>
      <c r="G24" s="52"/>
      <c r="H24" s="51">
        <v>0</v>
      </c>
      <c r="I24" s="52"/>
      <c r="J24" s="51">
        <v>1175732</v>
      </c>
      <c r="K24" s="52"/>
      <c r="L24" s="51">
        <v>7000000</v>
      </c>
      <c r="M24" s="52"/>
      <c r="N24" s="51">
        <v>27296404</v>
      </c>
      <c r="O24" s="52"/>
      <c r="P24" s="51">
        <v>-1502</v>
      </c>
      <c r="Q24" s="52"/>
      <c r="R24" s="51">
        <f>SUM(P24,N24,L24,J24,F24)</f>
        <v>150470634</v>
      </c>
      <c r="S24" s="52"/>
      <c r="T24" s="51">
        <v>9253</v>
      </c>
      <c r="U24" s="52"/>
      <c r="V24" s="51">
        <f>SUM(R24,T24)</f>
        <v>150479887</v>
      </c>
      <c r="W24" s="40"/>
      <c r="X24" s="40"/>
      <c r="Y24" s="40"/>
      <c r="Z24" s="40"/>
    </row>
    <row r="25" spans="1:26" ht="6" customHeight="1">
      <c r="A25" s="1"/>
      <c r="B25" s="43"/>
      <c r="C25" s="43"/>
      <c r="D25" s="43"/>
      <c r="E25" s="43"/>
      <c r="F25" s="51"/>
      <c r="G25" s="52"/>
      <c r="H25" s="51"/>
      <c r="I25" s="52"/>
      <c r="J25" s="51"/>
      <c r="K25" s="52"/>
      <c r="L25" s="51"/>
      <c r="M25" s="52"/>
      <c r="N25" s="51"/>
      <c r="O25" s="52"/>
      <c r="P25" s="51"/>
      <c r="Q25" s="52"/>
      <c r="R25" s="51"/>
      <c r="S25" s="52"/>
      <c r="T25" s="51"/>
      <c r="U25" s="52"/>
      <c r="V25" s="51"/>
      <c r="W25" s="40"/>
      <c r="X25" s="40"/>
      <c r="Y25" s="40"/>
      <c r="Z25" s="40"/>
    </row>
    <row r="26" spans="1:26" ht="18" customHeight="1">
      <c r="A26" s="36" t="s">
        <v>134</v>
      </c>
      <c r="B26" s="43"/>
      <c r="C26" s="43"/>
      <c r="D26" s="43"/>
      <c r="E26" s="43"/>
      <c r="F26" s="51"/>
      <c r="G26" s="52"/>
      <c r="H26" s="51"/>
      <c r="I26" s="52"/>
      <c r="J26" s="51"/>
      <c r="K26" s="52"/>
      <c r="L26" s="51"/>
      <c r="M26" s="52"/>
      <c r="N26" s="51"/>
      <c r="O26" s="52"/>
      <c r="P26" s="51"/>
      <c r="Q26" s="52"/>
      <c r="R26" s="51"/>
      <c r="S26" s="52"/>
      <c r="T26" s="51"/>
      <c r="U26" s="52"/>
      <c r="V26" s="51"/>
      <c r="W26" s="40"/>
      <c r="X26" s="40"/>
      <c r="Y26" s="40"/>
      <c r="Z26" s="40"/>
    </row>
    <row r="27" spans="1:26" ht="18" customHeight="1">
      <c r="A27" s="43" t="s">
        <v>135</v>
      </c>
      <c r="B27" s="43"/>
      <c r="C27" s="43"/>
      <c r="D27" s="47">
        <v>17</v>
      </c>
      <c r="E27" s="43"/>
      <c r="F27" s="51">
        <v>43000000</v>
      </c>
      <c r="G27" s="52"/>
      <c r="H27" s="51">
        <v>228732200</v>
      </c>
      <c r="I27" s="52"/>
      <c r="J27" s="51">
        <v>0</v>
      </c>
      <c r="K27" s="52"/>
      <c r="L27" s="51">
        <v>0</v>
      </c>
      <c r="M27" s="52"/>
      <c r="N27" s="51">
        <v>0</v>
      </c>
      <c r="O27" s="52"/>
      <c r="P27" s="51">
        <v>0</v>
      </c>
      <c r="Q27" s="52"/>
      <c r="R27" s="51">
        <f t="shared" ref="R27:R30" si="2">SUM(P27,N27,L27,J27,F27,H27)</f>
        <v>271732200</v>
      </c>
      <c r="S27" s="52"/>
      <c r="T27" s="51">
        <v>0</v>
      </c>
      <c r="U27" s="52"/>
      <c r="V27" s="51">
        <f t="shared" ref="V27:V30" si="3">SUM(R27,T27)</f>
        <v>271732200</v>
      </c>
      <c r="W27" s="40"/>
      <c r="X27" s="40"/>
      <c r="Y27" s="40"/>
      <c r="Z27" s="40"/>
    </row>
    <row r="28" spans="1:26" ht="18" customHeight="1">
      <c r="A28" s="43" t="s">
        <v>139</v>
      </c>
      <c r="B28" s="43"/>
      <c r="C28" s="43"/>
      <c r="D28" s="47">
        <v>18</v>
      </c>
      <c r="E28" s="43"/>
      <c r="F28" s="51">
        <v>0</v>
      </c>
      <c r="G28" s="52"/>
      <c r="H28" s="51">
        <v>0</v>
      </c>
      <c r="I28" s="52"/>
      <c r="J28" s="51">
        <v>0</v>
      </c>
      <c r="K28" s="52"/>
      <c r="L28" s="51">
        <v>0</v>
      </c>
      <c r="M28" s="52"/>
      <c r="N28" s="51">
        <v>-31595500</v>
      </c>
      <c r="O28" s="52"/>
      <c r="P28" s="51">
        <v>0</v>
      </c>
      <c r="Q28" s="52"/>
      <c r="R28" s="51">
        <f t="shared" si="2"/>
        <v>-31595500</v>
      </c>
      <c r="S28" s="52"/>
      <c r="T28" s="51">
        <v>0</v>
      </c>
      <c r="U28" s="52"/>
      <c r="V28" s="51">
        <f t="shared" si="3"/>
        <v>-31595500</v>
      </c>
      <c r="W28" s="40"/>
      <c r="X28" s="40"/>
      <c r="Y28" s="40"/>
      <c r="Z28" s="40"/>
    </row>
    <row r="29" spans="1:26" ht="18" customHeight="1">
      <c r="A29" s="43" t="s">
        <v>136</v>
      </c>
      <c r="B29" s="43"/>
      <c r="C29" s="43"/>
      <c r="D29" s="47">
        <v>19</v>
      </c>
      <c r="E29" s="43"/>
      <c r="F29" s="51">
        <v>0</v>
      </c>
      <c r="G29" s="52"/>
      <c r="H29" s="51">
        <v>0</v>
      </c>
      <c r="I29" s="52"/>
      <c r="J29" s="51">
        <v>0</v>
      </c>
      <c r="K29" s="52"/>
      <c r="L29" s="51">
        <v>1060000</v>
      </c>
      <c r="M29" s="52"/>
      <c r="N29" s="51">
        <v>-1060000</v>
      </c>
      <c r="O29" s="52"/>
      <c r="P29" s="51">
        <v>0</v>
      </c>
      <c r="Q29" s="52"/>
      <c r="R29" s="51">
        <f t="shared" si="2"/>
        <v>0</v>
      </c>
      <c r="S29" s="52"/>
      <c r="T29" s="51">
        <v>0</v>
      </c>
      <c r="U29" s="52"/>
      <c r="V29" s="51">
        <f t="shared" si="3"/>
        <v>0</v>
      </c>
      <c r="W29" s="40"/>
      <c r="X29" s="40"/>
      <c r="Y29" s="40"/>
      <c r="Z29" s="40"/>
    </row>
    <row r="30" spans="1:26" ht="18" customHeight="1">
      <c r="A30" s="43" t="s">
        <v>100</v>
      </c>
      <c r="B30" s="43"/>
      <c r="C30" s="43"/>
      <c r="D30" s="43"/>
      <c r="E30" s="43"/>
      <c r="F30" s="53">
        <v>0</v>
      </c>
      <c r="G30" s="52"/>
      <c r="H30" s="53">
        <v>0</v>
      </c>
      <c r="I30" s="52"/>
      <c r="J30" s="53">
        <v>0</v>
      </c>
      <c r="K30" s="52"/>
      <c r="L30" s="53">
        <v>0</v>
      </c>
      <c r="M30" s="52"/>
      <c r="N30" s="53">
        <f>'T6 (9M)'!J48</f>
        <v>20769092</v>
      </c>
      <c r="O30" s="52"/>
      <c r="P30" s="53">
        <v>0</v>
      </c>
      <c r="Q30" s="52"/>
      <c r="R30" s="53">
        <f t="shared" si="2"/>
        <v>20769092</v>
      </c>
      <c r="S30" s="52"/>
      <c r="T30" s="53">
        <f>'T6 (9M)'!J49</f>
        <v>3908</v>
      </c>
      <c r="U30" s="52"/>
      <c r="V30" s="53">
        <f t="shared" si="3"/>
        <v>20773000</v>
      </c>
      <c r="W30" s="40"/>
      <c r="X30" s="40"/>
      <c r="Y30" s="40"/>
      <c r="Z30" s="40"/>
    </row>
    <row r="31" spans="1:26" ht="6" customHeight="1">
      <c r="A31" s="43"/>
      <c r="B31" s="43"/>
      <c r="C31" s="43"/>
      <c r="D31" s="43"/>
      <c r="E31" s="43"/>
      <c r="F31" s="51"/>
      <c r="G31" s="52"/>
      <c r="H31" s="51"/>
      <c r="I31" s="52"/>
      <c r="J31" s="51"/>
      <c r="K31" s="52"/>
      <c r="L31" s="51"/>
      <c r="M31" s="52"/>
      <c r="N31" s="51"/>
      <c r="O31" s="52"/>
      <c r="P31" s="51"/>
      <c r="Q31" s="52"/>
      <c r="R31" s="51"/>
      <c r="S31" s="52"/>
      <c r="T31" s="51"/>
      <c r="U31" s="52"/>
      <c r="V31" s="51"/>
      <c r="W31" s="40"/>
      <c r="X31" s="40"/>
      <c r="Y31" s="40"/>
      <c r="Z31" s="40"/>
    </row>
    <row r="32" spans="1:26" ht="18" customHeight="1">
      <c r="A32" s="36" t="s">
        <v>140</v>
      </c>
      <c r="B32" s="43"/>
      <c r="C32" s="43"/>
      <c r="D32" s="52"/>
      <c r="E32" s="52"/>
      <c r="F32" s="150">
        <f>SUM(F24:F30)</f>
        <v>158000000</v>
      </c>
      <c r="G32" s="52"/>
      <c r="H32" s="150">
        <f>SUM(H24:H30)</f>
        <v>228732200</v>
      </c>
      <c r="I32" s="52"/>
      <c r="J32" s="150">
        <f>SUM(J24:J30)</f>
        <v>1175732</v>
      </c>
      <c r="K32" s="52"/>
      <c r="L32" s="150">
        <f>SUM(L24:L30)</f>
        <v>8060000</v>
      </c>
      <c r="M32" s="52"/>
      <c r="N32" s="150">
        <f>SUM(N24:N30)</f>
        <v>15409996</v>
      </c>
      <c r="O32" s="52"/>
      <c r="P32" s="150">
        <f>SUM(P24:P30)</f>
        <v>-1502</v>
      </c>
      <c r="Q32" s="52"/>
      <c r="R32" s="150">
        <f>SUM(R24:R30)</f>
        <v>411376426</v>
      </c>
      <c r="S32" s="52"/>
      <c r="T32" s="150">
        <f>SUM(T24:T30)</f>
        <v>13161</v>
      </c>
      <c r="U32" s="52"/>
      <c r="V32" s="150">
        <f>SUM(V24:V30)</f>
        <v>411389587</v>
      </c>
      <c r="W32" s="40"/>
      <c r="X32" s="40"/>
      <c r="Y32" s="40"/>
      <c r="Z32" s="40"/>
    </row>
    <row r="33" spans="1:26" ht="18" customHeight="1">
      <c r="A33" s="36"/>
      <c r="B33" s="43"/>
      <c r="C33" s="43"/>
      <c r="D33" s="94"/>
      <c r="E33" s="94"/>
      <c r="F33" s="95"/>
      <c r="G33" s="94"/>
      <c r="H33" s="95"/>
      <c r="I33" s="94"/>
      <c r="J33" s="95"/>
      <c r="K33" s="94"/>
      <c r="L33" s="95"/>
      <c r="M33" s="94"/>
      <c r="N33" s="95"/>
      <c r="O33" s="94"/>
      <c r="P33" s="95"/>
      <c r="Q33" s="94"/>
      <c r="R33" s="95"/>
      <c r="S33" s="94"/>
      <c r="T33" s="95"/>
      <c r="U33" s="94"/>
      <c r="V33" s="95"/>
      <c r="W33" s="40"/>
      <c r="X33" s="40"/>
      <c r="Y33" s="40"/>
      <c r="Z33" s="40"/>
    </row>
    <row r="34" spans="1:26" ht="14.25" customHeight="1">
      <c r="A34" s="36"/>
      <c r="B34" s="43"/>
      <c r="C34" s="43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40"/>
      <c r="X34" s="40"/>
      <c r="Y34" s="40"/>
      <c r="Z34" s="40"/>
    </row>
    <row r="35" spans="1:26" ht="20.100000000000001" customHeight="1">
      <c r="A35" s="36"/>
      <c r="B35" s="43"/>
      <c r="C35" s="43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40"/>
      <c r="X35" s="40"/>
      <c r="Y35" s="40"/>
      <c r="Z35" s="40"/>
    </row>
    <row r="36" spans="1:26" ht="18" customHeight="1">
      <c r="A36" s="120" t="s">
        <v>141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40"/>
      <c r="X36" s="40"/>
      <c r="Y36" s="40"/>
      <c r="Z36" s="40"/>
    </row>
    <row r="37" spans="1:26" ht="13.5" customHeight="1">
      <c r="A37" s="36"/>
      <c r="B37" s="43"/>
      <c r="C37" s="43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40"/>
      <c r="X37" s="40"/>
      <c r="Y37" s="40"/>
      <c r="Z37" s="40"/>
    </row>
    <row r="38" spans="1:26" ht="21.75" customHeight="1">
      <c r="A38" s="162" t="s">
        <v>107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63"/>
      <c r="V38" s="130"/>
      <c r="W38" s="40"/>
      <c r="X38" s="40"/>
      <c r="Y38" s="40"/>
      <c r="Z38" s="40"/>
    </row>
  </sheetData>
  <mergeCells count="5">
    <mergeCell ref="F5:V5"/>
    <mergeCell ref="F6:R6"/>
    <mergeCell ref="L8:N8"/>
    <mergeCell ref="A36:V36"/>
    <mergeCell ref="A38:T38"/>
  </mergeCells>
  <pageMargins left="0.5" right="0.5" top="0.5" bottom="0.6" header="0.49" footer="0.4"/>
  <pageSetup paperSize="9" scale="85" firstPageNumber="7" orientation="landscape" useFirstPageNumber="1" horizontalDpi="1200" verticalDpi="1200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2"/>
  <sheetViews>
    <sheetView topLeftCell="A15" zoomScaleNormal="100" workbookViewId="0">
      <selection activeCell="C32" sqref="C32"/>
    </sheetView>
  </sheetViews>
  <sheetFormatPr defaultColWidth="12.625" defaultRowHeight="15" customHeight="1"/>
  <cols>
    <col min="1" max="2" width="1.5" customWidth="1"/>
    <col min="3" max="3" width="38.625" customWidth="1"/>
    <col min="4" max="4" width="7.625" customWidth="1"/>
    <col min="5" max="5" width="0.875" customWidth="1"/>
    <col min="6" max="6" width="12" customWidth="1"/>
    <col min="7" max="7" width="0.875" customWidth="1"/>
    <col min="8" max="8" width="12" customWidth="1"/>
    <col min="9" max="9" width="0.875" customWidth="1"/>
    <col min="10" max="10" width="12" customWidth="1"/>
    <col min="11" max="11" width="0.875" customWidth="1"/>
    <col min="12" max="12" width="12" customWidth="1"/>
    <col min="13" max="13" width="0.875" customWidth="1"/>
    <col min="14" max="14" width="12" customWidth="1"/>
    <col min="15" max="26" width="8" customWidth="1"/>
  </cols>
  <sheetData>
    <row r="1" spans="1:26" ht="21.75" customHeight="1">
      <c r="A1" s="35" t="s">
        <v>0</v>
      </c>
      <c r="B1" s="36"/>
      <c r="C1" s="36"/>
      <c r="D1" s="42"/>
      <c r="E1" s="64"/>
      <c r="F1" s="42"/>
      <c r="G1" s="42"/>
      <c r="H1" s="42"/>
      <c r="I1" s="42"/>
      <c r="J1" s="38"/>
      <c r="K1" s="46"/>
      <c r="L1" s="38"/>
      <c r="M1" s="64"/>
      <c r="N1" s="38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1.75" customHeight="1">
      <c r="A2" s="36" t="s">
        <v>142</v>
      </c>
      <c r="B2" s="36"/>
      <c r="C2" s="36"/>
      <c r="D2" s="42"/>
      <c r="E2" s="64"/>
      <c r="F2" s="42"/>
      <c r="G2" s="42"/>
      <c r="H2" s="42"/>
      <c r="I2" s="42"/>
      <c r="J2" s="38"/>
      <c r="K2" s="46"/>
      <c r="L2" s="38"/>
      <c r="M2" s="64"/>
      <c r="N2" s="38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1.75" customHeight="1">
      <c r="A3" s="141" t="s">
        <v>108</v>
      </c>
      <c r="B3" s="142"/>
      <c r="C3" s="142"/>
      <c r="D3" s="160"/>
      <c r="E3" s="164"/>
      <c r="F3" s="160"/>
      <c r="G3" s="160"/>
      <c r="H3" s="160"/>
      <c r="I3" s="160"/>
      <c r="J3" s="144"/>
      <c r="K3" s="161"/>
      <c r="L3" s="161"/>
      <c r="M3" s="164"/>
      <c r="N3" s="161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1.75" customHeight="1">
      <c r="A4" s="41"/>
      <c r="B4" s="36"/>
      <c r="C4" s="36"/>
      <c r="D4" s="42"/>
      <c r="E4" s="64"/>
      <c r="F4" s="42"/>
      <c r="G4" s="42"/>
      <c r="H4" s="42"/>
      <c r="I4" s="42"/>
      <c r="J4" s="38"/>
      <c r="K4" s="46"/>
      <c r="L4" s="46"/>
      <c r="M4" s="64"/>
      <c r="N4" s="46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8" customHeight="1">
      <c r="A5" s="36"/>
      <c r="B5" s="36"/>
      <c r="C5" s="36"/>
      <c r="D5" s="36"/>
      <c r="E5" s="36"/>
      <c r="F5" s="146" t="s">
        <v>79</v>
      </c>
      <c r="G5" s="165"/>
      <c r="H5" s="165"/>
      <c r="I5" s="165"/>
      <c r="J5" s="165"/>
      <c r="K5" s="165"/>
      <c r="L5" s="165"/>
      <c r="M5" s="165"/>
      <c r="N5" s="165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8" customHeight="1">
      <c r="A6" s="43"/>
      <c r="B6" s="43"/>
      <c r="C6" s="43"/>
      <c r="D6" s="52"/>
      <c r="E6" s="54"/>
      <c r="F6" s="52"/>
      <c r="G6" s="52"/>
      <c r="H6" s="52"/>
      <c r="I6" s="52"/>
      <c r="J6" s="146" t="s">
        <v>68</v>
      </c>
      <c r="K6" s="165"/>
      <c r="L6" s="165"/>
      <c r="M6" s="54"/>
      <c r="N6" s="52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" customHeight="1">
      <c r="A7" s="36"/>
      <c r="B7" s="36"/>
      <c r="C7" s="36"/>
      <c r="D7" s="38"/>
      <c r="E7" s="64"/>
      <c r="F7" s="38"/>
      <c r="G7" s="38"/>
      <c r="H7" s="38"/>
      <c r="I7" s="38"/>
      <c r="J7" s="159" t="s">
        <v>143</v>
      </c>
      <c r="K7" s="46"/>
      <c r="L7" s="38"/>
      <c r="M7" s="64"/>
      <c r="N7" s="38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8" customHeight="1">
      <c r="A8" s="36"/>
      <c r="B8" s="36"/>
      <c r="C8" s="36"/>
      <c r="D8" s="38"/>
      <c r="E8" s="64"/>
      <c r="F8" s="38" t="s">
        <v>118</v>
      </c>
      <c r="G8" s="38"/>
      <c r="H8" s="38" t="s">
        <v>119</v>
      </c>
      <c r="I8" s="38"/>
      <c r="J8" s="66" t="s">
        <v>144</v>
      </c>
      <c r="K8" s="46"/>
      <c r="L8" s="38"/>
      <c r="M8" s="64"/>
      <c r="N8" s="38" t="s">
        <v>125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>
      <c r="A9" s="36"/>
      <c r="B9" s="36"/>
      <c r="C9" s="36"/>
      <c r="D9" s="38"/>
      <c r="E9" s="46"/>
      <c r="F9" s="38" t="s">
        <v>126</v>
      </c>
      <c r="G9" s="38"/>
      <c r="H9" s="38" t="s">
        <v>127</v>
      </c>
      <c r="I9" s="38"/>
      <c r="J9" s="38" t="s">
        <v>129</v>
      </c>
      <c r="K9" s="46"/>
      <c r="L9" s="38" t="s">
        <v>70</v>
      </c>
      <c r="M9" s="46"/>
      <c r="N9" s="38" t="s">
        <v>57</v>
      </c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8" customHeight="1">
      <c r="A10" s="36"/>
      <c r="B10" s="36"/>
      <c r="C10" s="36"/>
      <c r="D10" s="160" t="s">
        <v>9</v>
      </c>
      <c r="E10" s="46"/>
      <c r="F10" s="144" t="s">
        <v>10</v>
      </c>
      <c r="G10" s="38"/>
      <c r="H10" s="144" t="s">
        <v>10</v>
      </c>
      <c r="I10" s="38"/>
      <c r="J10" s="144" t="s">
        <v>10</v>
      </c>
      <c r="K10" s="46"/>
      <c r="L10" s="144" t="s">
        <v>10</v>
      </c>
      <c r="M10" s="46"/>
      <c r="N10" s="144" t="s">
        <v>10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6" customHeight="1">
      <c r="A11" s="43"/>
      <c r="B11" s="43"/>
      <c r="C11" s="43"/>
      <c r="D11" s="38"/>
      <c r="E11" s="46"/>
      <c r="F11" s="38"/>
      <c r="G11" s="38"/>
      <c r="H11" s="38"/>
      <c r="I11" s="38"/>
      <c r="J11" s="38"/>
      <c r="K11" s="46"/>
      <c r="L11" s="38"/>
      <c r="M11" s="46"/>
      <c r="N11" s="38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8" customHeight="1">
      <c r="A12" s="36" t="s">
        <v>145</v>
      </c>
      <c r="B12" s="43"/>
      <c r="C12" s="43"/>
      <c r="D12" s="52"/>
      <c r="E12" s="54"/>
      <c r="F12" s="5">
        <v>100000000</v>
      </c>
      <c r="G12" s="5"/>
      <c r="H12" s="5">
        <v>0</v>
      </c>
      <c r="I12" s="5"/>
      <c r="J12" s="5">
        <v>4600000</v>
      </c>
      <c r="K12" s="5"/>
      <c r="L12" s="5">
        <v>23185116</v>
      </c>
      <c r="M12" s="29"/>
      <c r="N12" s="5">
        <f>SUM(L12,J12,F12)</f>
        <v>127785116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6" customHeight="1">
      <c r="A13" s="36"/>
      <c r="B13" s="43"/>
      <c r="C13" s="43"/>
      <c r="D13" s="56"/>
      <c r="E13" s="54"/>
      <c r="F13" s="52"/>
      <c r="G13" s="52"/>
      <c r="H13" s="52"/>
      <c r="I13" s="52"/>
      <c r="J13" s="52"/>
      <c r="K13" s="52"/>
      <c r="L13" s="52"/>
      <c r="M13" s="52"/>
      <c r="N13" s="52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8" customHeight="1">
      <c r="A14" s="36" t="s">
        <v>134</v>
      </c>
      <c r="B14" s="43"/>
      <c r="C14" s="43"/>
      <c r="D14" s="56"/>
      <c r="E14" s="29"/>
      <c r="F14" s="52"/>
      <c r="G14" s="52"/>
      <c r="H14" s="52"/>
      <c r="I14" s="52"/>
      <c r="J14" s="52"/>
      <c r="K14" s="52"/>
      <c r="L14" s="52"/>
      <c r="M14" s="52"/>
      <c r="N14" s="52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8" customHeight="1">
      <c r="A15" s="43" t="s">
        <v>135</v>
      </c>
      <c r="B15" s="43"/>
      <c r="C15" s="43"/>
      <c r="D15" s="56">
        <v>17</v>
      </c>
      <c r="E15" s="29"/>
      <c r="F15" s="5">
        <v>15000000</v>
      </c>
      <c r="G15" s="5"/>
      <c r="H15" s="5">
        <v>0</v>
      </c>
      <c r="I15" s="5"/>
      <c r="J15" s="5">
        <v>0</v>
      </c>
      <c r="K15" s="5"/>
      <c r="L15" s="5">
        <v>0</v>
      </c>
      <c r="M15" s="29"/>
      <c r="N15" s="5">
        <f t="shared" ref="N15:N17" si="0">SUM(L15,J15,F15)</f>
        <v>15000000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8" customHeight="1">
      <c r="A16" s="43" t="s">
        <v>136</v>
      </c>
      <c r="B16" s="43"/>
      <c r="C16" s="43"/>
      <c r="D16" s="56"/>
      <c r="E16" s="29"/>
      <c r="F16" s="5">
        <v>0</v>
      </c>
      <c r="G16" s="5"/>
      <c r="H16" s="5">
        <v>0</v>
      </c>
      <c r="I16" s="5"/>
      <c r="J16" s="5">
        <v>2325000</v>
      </c>
      <c r="K16" s="5"/>
      <c r="L16" s="5">
        <v>-2325000</v>
      </c>
      <c r="M16" s="29"/>
      <c r="N16" s="5">
        <f t="shared" si="0"/>
        <v>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8" customHeight="1">
      <c r="A17" s="43" t="s">
        <v>100</v>
      </c>
      <c r="B17" s="43"/>
      <c r="C17" s="43"/>
      <c r="D17" s="56"/>
      <c r="E17" s="29"/>
      <c r="F17" s="130">
        <v>0</v>
      </c>
      <c r="G17" s="5"/>
      <c r="H17" s="130">
        <v>0</v>
      </c>
      <c r="I17" s="5"/>
      <c r="J17" s="130">
        <v>0</v>
      </c>
      <c r="K17" s="29"/>
      <c r="L17" s="130">
        <v>41488325</v>
      </c>
      <c r="M17" s="29"/>
      <c r="N17" s="130">
        <f t="shared" si="0"/>
        <v>41488325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6" customHeight="1">
      <c r="A18" s="43"/>
      <c r="B18" s="43"/>
      <c r="C18" s="43"/>
      <c r="D18" s="52"/>
      <c r="E18" s="29"/>
      <c r="F18" s="5"/>
      <c r="G18" s="5"/>
      <c r="H18" s="5"/>
      <c r="I18" s="5"/>
      <c r="J18" s="5"/>
      <c r="K18" s="29"/>
      <c r="L18" s="5"/>
      <c r="M18" s="29"/>
      <c r="N18" s="5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8" customHeight="1">
      <c r="A19" s="36" t="s">
        <v>137</v>
      </c>
      <c r="B19" s="43"/>
      <c r="C19" s="43"/>
      <c r="D19" s="52"/>
      <c r="E19" s="54"/>
      <c r="F19" s="58">
        <f>SUM(F12:F17)</f>
        <v>115000000</v>
      </c>
      <c r="G19" s="52"/>
      <c r="H19" s="58">
        <f>SUM(H12:H17)</f>
        <v>0</v>
      </c>
      <c r="I19" s="52"/>
      <c r="J19" s="58">
        <f>SUM(J12:J17)</f>
        <v>6925000</v>
      </c>
      <c r="K19" s="54"/>
      <c r="L19" s="58">
        <f>SUM(L12:L17)</f>
        <v>62348441</v>
      </c>
      <c r="M19" s="54"/>
      <c r="N19" s="58">
        <f>SUM(N12:N17)</f>
        <v>184273441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8" customHeight="1">
      <c r="A20" s="36"/>
      <c r="B20" s="43"/>
      <c r="C20" s="43"/>
      <c r="D20" s="52"/>
      <c r="E20" s="54"/>
      <c r="F20" s="52"/>
      <c r="G20" s="52"/>
      <c r="H20" s="52"/>
      <c r="I20" s="52"/>
      <c r="J20" s="52"/>
      <c r="K20" s="54"/>
      <c r="L20" s="52"/>
      <c r="M20" s="54"/>
      <c r="N20" s="52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" customHeight="1">
      <c r="A21" s="1" t="s">
        <v>138</v>
      </c>
      <c r="B21" s="1"/>
      <c r="C21" s="43"/>
      <c r="D21" s="52"/>
      <c r="E21" s="54"/>
      <c r="F21" s="11">
        <v>115000000</v>
      </c>
      <c r="G21" s="5"/>
      <c r="H21" s="11">
        <v>0</v>
      </c>
      <c r="I21" s="5"/>
      <c r="J21" s="11">
        <v>7000000</v>
      </c>
      <c r="K21" s="5"/>
      <c r="L21" s="11">
        <v>64764206</v>
      </c>
      <c r="M21" s="5"/>
      <c r="N21" s="11">
        <f>SUM(L21,J21,H21,F21)</f>
        <v>186764206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6" customHeight="1">
      <c r="A22" s="36"/>
      <c r="B22" s="43"/>
      <c r="C22" s="43"/>
      <c r="D22" s="56"/>
      <c r="E22" s="54"/>
      <c r="F22" s="51"/>
      <c r="G22" s="52"/>
      <c r="H22" s="51"/>
      <c r="I22" s="52"/>
      <c r="J22" s="51"/>
      <c r="K22" s="54"/>
      <c r="L22" s="51"/>
      <c r="M22" s="54"/>
      <c r="N22" s="51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8" customHeight="1">
      <c r="A23" s="36" t="s">
        <v>134</v>
      </c>
      <c r="B23" s="43"/>
      <c r="C23" s="43"/>
      <c r="D23" s="56"/>
      <c r="E23" s="29"/>
      <c r="F23" s="11"/>
      <c r="G23" s="5"/>
      <c r="H23" s="11"/>
      <c r="I23" s="5"/>
      <c r="J23" s="11"/>
      <c r="K23" s="29"/>
      <c r="L23" s="11"/>
      <c r="M23" s="29"/>
      <c r="N23" s="51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8" customHeight="1">
      <c r="A24" s="43" t="s">
        <v>135</v>
      </c>
      <c r="B24" s="43"/>
      <c r="C24" s="43"/>
      <c r="D24" s="56">
        <v>17</v>
      </c>
      <c r="E24" s="29"/>
      <c r="F24" s="11">
        <v>43000000</v>
      </c>
      <c r="G24" s="5"/>
      <c r="H24" s="11">
        <v>228732200</v>
      </c>
      <c r="I24" s="5"/>
      <c r="J24" s="11">
        <v>0</v>
      </c>
      <c r="K24" s="29"/>
      <c r="L24" s="11">
        <v>0</v>
      </c>
      <c r="M24" s="29"/>
      <c r="N24" s="11">
        <f t="shared" ref="N24:N27" si="1">SUM(L24,J24,H24,F24)</f>
        <v>271732200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8" customHeight="1">
      <c r="A25" s="43" t="s">
        <v>139</v>
      </c>
      <c r="B25" s="43"/>
      <c r="C25" s="43"/>
      <c r="D25" s="56">
        <v>18</v>
      </c>
      <c r="E25" s="29"/>
      <c r="F25" s="11">
        <v>0</v>
      </c>
      <c r="G25" s="5"/>
      <c r="H25" s="11">
        <v>0</v>
      </c>
      <c r="I25" s="5"/>
      <c r="J25" s="51">
        <v>0</v>
      </c>
      <c r="K25" s="29"/>
      <c r="L25" s="11">
        <v>-31595500</v>
      </c>
      <c r="M25" s="29"/>
      <c r="N25" s="11">
        <f t="shared" si="1"/>
        <v>-31595500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8" customHeight="1">
      <c r="A26" s="43" t="s">
        <v>136</v>
      </c>
      <c r="B26" s="43"/>
      <c r="C26" s="43"/>
      <c r="D26" s="56">
        <v>19</v>
      </c>
      <c r="E26" s="29"/>
      <c r="F26" s="11">
        <v>0</v>
      </c>
      <c r="G26" s="5"/>
      <c r="H26" s="11">
        <v>0</v>
      </c>
      <c r="I26" s="5"/>
      <c r="J26" s="11">
        <v>1060000</v>
      </c>
      <c r="K26" s="5"/>
      <c r="L26" s="11">
        <f>-J26</f>
        <v>-1060000</v>
      </c>
      <c r="M26" s="5"/>
      <c r="N26" s="11">
        <f t="shared" si="1"/>
        <v>0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8" customHeight="1">
      <c r="A27" s="43" t="s">
        <v>100</v>
      </c>
      <c r="B27" s="43"/>
      <c r="C27" s="43"/>
      <c r="D27" s="56"/>
      <c r="E27" s="29"/>
      <c r="F27" s="14">
        <v>0</v>
      </c>
      <c r="G27" s="5"/>
      <c r="H27" s="14">
        <v>0</v>
      </c>
      <c r="I27" s="5"/>
      <c r="J27" s="14">
        <v>0</v>
      </c>
      <c r="K27" s="5"/>
      <c r="L27" s="14">
        <f>'T6 (9M)'!N36</f>
        <v>25041749</v>
      </c>
      <c r="M27" s="5"/>
      <c r="N27" s="14">
        <f t="shared" si="1"/>
        <v>25041749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6" customHeight="1">
      <c r="A28" s="43"/>
      <c r="B28" s="43"/>
      <c r="C28" s="43"/>
      <c r="D28" s="52"/>
      <c r="E28" s="29"/>
      <c r="F28" s="11"/>
      <c r="G28" s="5"/>
      <c r="H28" s="11"/>
      <c r="I28" s="5"/>
      <c r="J28" s="11"/>
      <c r="K28" s="29"/>
      <c r="L28" s="11"/>
      <c r="M28" s="29"/>
      <c r="N28" s="11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8" customHeight="1">
      <c r="A29" s="36" t="s">
        <v>140</v>
      </c>
      <c r="B29" s="43"/>
      <c r="C29" s="43"/>
      <c r="D29" s="52"/>
      <c r="E29" s="54"/>
      <c r="F29" s="150">
        <f>SUM(F21:F27)</f>
        <v>158000000</v>
      </c>
      <c r="G29" s="52"/>
      <c r="H29" s="150">
        <f>SUM(H21:H27)</f>
        <v>228732200</v>
      </c>
      <c r="I29" s="52"/>
      <c r="J29" s="150">
        <f>SUM(J21:J27)</f>
        <v>8060000</v>
      </c>
      <c r="K29" s="54"/>
      <c r="L29" s="150">
        <f>SUM(L21:L27)</f>
        <v>57150455</v>
      </c>
      <c r="M29" s="54"/>
      <c r="N29" s="150">
        <f>SUM(N21:N27)</f>
        <v>451942655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8" customHeight="1">
      <c r="A30" s="36"/>
      <c r="B30" s="43"/>
      <c r="C30" s="43"/>
      <c r="D30" s="52"/>
      <c r="E30" s="54"/>
      <c r="F30" s="52"/>
      <c r="G30" s="52"/>
      <c r="H30" s="52"/>
      <c r="I30" s="52"/>
      <c r="J30" s="52"/>
      <c r="K30" s="54"/>
      <c r="L30" s="52"/>
      <c r="M30" s="54"/>
      <c r="N30" s="52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21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21.75" customHeight="1">
      <c r="A32" s="153" t="s">
        <v>107</v>
      </c>
      <c r="B32" s="153"/>
      <c r="C32" s="153"/>
      <c r="D32" s="166"/>
      <c r="E32" s="167"/>
      <c r="F32" s="166"/>
      <c r="G32" s="166"/>
      <c r="H32" s="166"/>
      <c r="I32" s="166"/>
      <c r="J32" s="148"/>
      <c r="K32" s="168"/>
      <c r="L32" s="168"/>
      <c r="M32" s="167"/>
      <c r="N32" s="168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</sheetData>
  <mergeCells count="2">
    <mergeCell ref="F5:N5"/>
    <mergeCell ref="J6:L6"/>
  </mergeCells>
  <pageMargins left="1" right="1" top="0.5" bottom="0.6" header="0.49" footer="0.4"/>
  <pageSetup paperSize="9" firstPageNumber="8" orientation="landscape" useFirstPageNumber="1" horizontalDpi="1200" verticalDpi="1200" r:id="rId1"/>
  <headerFooter>
    <oddFooter>&amp;R&amp;"Browallia New,Regular"&amp;13&amp;P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4"/>
  <sheetViews>
    <sheetView topLeftCell="A83" zoomScaleNormal="100" zoomScaleSheetLayoutView="82" workbookViewId="0">
      <selection activeCell="H99" sqref="H99"/>
    </sheetView>
  </sheetViews>
  <sheetFormatPr defaultColWidth="12.625" defaultRowHeight="18.95" customHeight="1"/>
  <cols>
    <col min="1" max="2" width="1.5" style="93" customWidth="1"/>
    <col min="3" max="3" width="40.125" style="93" customWidth="1"/>
    <col min="4" max="4" width="6.625" style="93" customWidth="1"/>
    <col min="5" max="5" width="0.625" style="93" customWidth="1"/>
    <col min="6" max="6" width="9.625" style="93" customWidth="1"/>
    <col min="7" max="7" width="0.625" style="93" customWidth="1"/>
    <col min="8" max="8" width="9.625" style="106" customWidth="1"/>
    <col min="9" max="9" width="0.625" style="93" customWidth="1"/>
    <col min="10" max="10" width="9.625" style="93" customWidth="1"/>
    <col min="11" max="11" width="0.625" style="93" customWidth="1"/>
    <col min="12" max="12" width="9.625" style="106" customWidth="1"/>
    <col min="13" max="26" width="8" style="93" customWidth="1"/>
    <col min="27" max="16384" width="12.625" style="93"/>
  </cols>
  <sheetData>
    <row r="1" spans="1:26" ht="18.95" customHeight="1">
      <c r="A1" s="35" t="s">
        <v>0</v>
      </c>
      <c r="B1" s="2"/>
      <c r="C1" s="2"/>
      <c r="D1" s="2"/>
      <c r="E1" s="2"/>
      <c r="F1" s="2"/>
      <c r="G1" s="2"/>
      <c r="H1" s="98"/>
      <c r="I1" s="2"/>
      <c r="J1" s="8"/>
      <c r="K1" s="2"/>
      <c r="L1" s="101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8.95" customHeight="1">
      <c r="A2" s="68" t="s">
        <v>146</v>
      </c>
      <c r="B2" s="69"/>
      <c r="C2" s="69"/>
      <c r="D2" s="69"/>
      <c r="E2" s="2"/>
      <c r="F2" s="2"/>
      <c r="G2" s="2"/>
      <c r="H2" s="98"/>
      <c r="I2" s="2"/>
      <c r="J2" s="4"/>
      <c r="K2" s="2"/>
      <c r="L2" s="107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8.95" customHeight="1">
      <c r="A3" s="169" t="str">
        <f>'T 7 conso'!A3</f>
        <v>สำหรับงวดเก้าเดือนสิ้นสุดวันที่ 30 กันยายน พ.ศ. 2564</v>
      </c>
      <c r="B3" s="170"/>
      <c r="C3" s="170"/>
      <c r="D3" s="170"/>
      <c r="E3" s="132"/>
      <c r="F3" s="132"/>
      <c r="G3" s="132"/>
      <c r="H3" s="171"/>
      <c r="I3" s="132"/>
      <c r="J3" s="135"/>
      <c r="K3" s="132"/>
      <c r="L3" s="172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8.95" customHeight="1">
      <c r="A4" s="68"/>
      <c r="B4" s="69"/>
      <c r="C4" s="69"/>
      <c r="D4" s="69"/>
      <c r="E4" s="2"/>
      <c r="F4" s="2"/>
      <c r="G4" s="2"/>
      <c r="H4" s="98"/>
      <c r="I4" s="2"/>
      <c r="J4" s="4"/>
      <c r="K4" s="2"/>
      <c r="L4" s="107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8.95" customHeight="1">
      <c r="A5" s="41"/>
      <c r="B5" s="41"/>
      <c r="C5" s="41"/>
      <c r="D5" s="41"/>
      <c r="E5" s="70"/>
      <c r="F5" s="146" t="s">
        <v>78</v>
      </c>
      <c r="G5" s="129"/>
      <c r="H5" s="129"/>
      <c r="I5" s="42"/>
      <c r="J5" s="146" t="s">
        <v>79</v>
      </c>
      <c r="K5" s="129"/>
      <c r="L5" s="129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8.95" customHeight="1">
      <c r="A6" s="41"/>
      <c r="B6" s="41"/>
      <c r="C6" s="41"/>
      <c r="D6" s="41"/>
      <c r="E6" s="70"/>
      <c r="F6" s="38" t="s">
        <v>5</v>
      </c>
      <c r="G6" s="42"/>
      <c r="H6" s="99" t="s">
        <v>5</v>
      </c>
      <c r="I6" s="42"/>
      <c r="J6" s="38" t="s">
        <v>5</v>
      </c>
      <c r="K6" s="42"/>
      <c r="L6" s="99" t="s">
        <v>5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95" customHeight="1">
      <c r="A7" s="70"/>
      <c r="B7" s="70"/>
      <c r="C7" s="70"/>
      <c r="D7" s="43"/>
      <c r="E7" s="46"/>
      <c r="F7" s="38" t="s">
        <v>7</v>
      </c>
      <c r="G7" s="37"/>
      <c r="H7" s="99" t="s">
        <v>8</v>
      </c>
      <c r="I7" s="42"/>
      <c r="J7" s="38" t="s">
        <v>7</v>
      </c>
      <c r="K7" s="37"/>
      <c r="L7" s="99" t="s">
        <v>8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8.95" customHeight="1">
      <c r="A8" s="70"/>
      <c r="B8" s="70"/>
      <c r="C8" s="70"/>
      <c r="D8" s="143" t="s">
        <v>9</v>
      </c>
      <c r="E8" s="46"/>
      <c r="F8" s="144" t="s">
        <v>10</v>
      </c>
      <c r="G8" s="46"/>
      <c r="H8" s="173" t="s">
        <v>10</v>
      </c>
      <c r="I8" s="37"/>
      <c r="J8" s="144" t="s">
        <v>10</v>
      </c>
      <c r="K8" s="46"/>
      <c r="L8" s="173" t="s">
        <v>10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.95" customHeight="1">
      <c r="A9" s="71" t="s">
        <v>147</v>
      </c>
      <c r="B9" s="72"/>
      <c r="C9" s="72"/>
      <c r="D9" s="72"/>
      <c r="E9" s="43"/>
      <c r="F9" s="73"/>
      <c r="G9" s="43"/>
      <c r="H9" s="100"/>
      <c r="I9" s="43"/>
      <c r="J9" s="74"/>
      <c r="K9" s="43"/>
      <c r="L9" s="96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8.95" customHeight="1">
      <c r="A10" s="72" t="s">
        <v>148</v>
      </c>
      <c r="B10" s="72"/>
      <c r="C10" s="72"/>
      <c r="D10" s="76"/>
      <c r="E10" s="43"/>
      <c r="F10" s="74">
        <f>'T6 (9M)'!J33</f>
        <v>23692147</v>
      </c>
      <c r="G10" s="43"/>
      <c r="H10" s="96">
        <v>34646384</v>
      </c>
      <c r="I10" s="43"/>
      <c r="J10" s="74">
        <f>'T6 (9M)'!N33</f>
        <v>27933506</v>
      </c>
      <c r="K10" s="43"/>
      <c r="L10" s="96">
        <v>51656620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.95" customHeight="1">
      <c r="A11" s="72" t="s">
        <v>149</v>
      </c>
      <c r="B11" s="72"/>
      <c r="C11" s="72"/>
      <c r="D11" s="76"/>
      <c r="E11" s="43"/>
      <c r="F11" s="74"/>
      <c r="G11" s="43"/>
      <c r="H11" s="96"/>
      <c r="I11" s="43"/>
      <c r="J11" s="74"/>
      <c r="K11" s="43"/>
      <c r="L11" s="9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8.95" customHeight="1">
      <c r="A12" s="72"/>
      <c r="B12" s="72" t="s">
        <v>150</v>
      </c>
      <c r="C12" s="72"/>
      <c r="D12" s="76">
        <v>12</v>
      </c>
      <c r="E12" s="43"/>
      <c r="F12" s="74">
        <v>17176319</v>
      </c>
      <c r="G12" s="43"/>
      <c r="H12" s="96">
        <v>15562394</v>
      </c>
      <c r="I12" s="43"/>
      <c r="J12" s="74">
        <v>16493173</v>
      </c>
      <c r="K12" s="43"/>
      <c r="L12" s="96">
        <v>14877315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8.95" customHeight="1">
      <c r="A13" s="43"/>
      <c r="B13" s="43" t="s">
        <v>151</v>
      </c>
      <c r="C13" s="43"/>
      <c r="D13" s="76">
        <v>12</v>
      </c>
      <c r="E13" s="43"/>
      <c r="F13" s="74">
        <v>838759</v>
      </c>
      <c r="G13" s="43"/>
      <c r="H13" s="96">
        <v>1419417</v>
      </c>
      <c r="I13" s="43"/>
      <c r="J13" s="74">
        <v>815541</v>
      </c>
      <c r="K13" s="43"/>
      <c r="L13" s="96">
        <v>1396178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8.95" customHeight="1">
      <c r="A14" s="43"/>
      <c r="B14" s="43" t="s">
        <v>152</v>
      </c>
      <c r="C14" s="43"/>
      <c r="D14" s="76">
        <v>13</v>
      </c>
      <c r="E14" s="43"/>
      <c r="F14" s="74">
        <v>6226700</v>
      </c>
      <c r="G14" s="43"/>
      <c r="H14" s="96">
        <v>5361810</v>
      </c>
      <c r="I14" s="43"/>
      <c r="J14" s="74">
        <v>6226700</v>
      </c>
      <c r="K14" s="43"/>
      <c r="L14" s="96">
        <v>5361810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8.95" customHeight="1">
      <c r="A15" s="43"/>
      <c r="B15" s="43" t="s">
        <v>153</v>
      </c>
      <c r="C15" s="43"/>
      <c r="D15" s="76"/>
      <c r="E15" s="43"/>
      <c r="F15" s="74">
        <v>0</v>
      </c>
      <c r="G15" s="43"/>
      <c r="H15" s="96">
        <v>195080</v>
      </c>
      <c r="I15" s="43"/>
      <c r="J15" s="74">
        <v>0</v>
      </c>
      <c r="K15" s="43"/>
      <c r="L15" s="96">
        <v>195080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8.95" customHeight="1">
      <c r="A16" s="43"/>
      <c r="B16" s="43" t="s">
        <v>154</v>
      </c>
      <c r="C16" s="43"/>
      <c r="D16" s="76"/>
      <c r="E16" s="43"/>
      <c r="F16" s="74">
        <v>-929177</v>
      </c>
      <c r="G16" s="43"/>
      <c r="H16" s="96">
        <v>1359</v>
      </c>
      <c r="I16" s="43"/>
      <c r="J16" s="74">
        <v>-929177</v>
      </c>
      <c r="K16" s="43"/>
      <c r="L16" s="96">
        <v>1359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8.95" customHeight="1">
      <c r="A17" s="43"/>
      <c r="B17" s="43" t="s">
        <v>155</v>
      </c>
      <c r="C17" s="43"/>
      <c r="D17" s="76"/>
      <c r="E17" s="43"/>
      <c r="F17" s="74">
        <v>-328483</v>
      </c>
      <c r="G17" s="43"/>
      <c r="H17" s="96">
        <v>22041131</v>
      </c>
      <c r="I17" s="43"/>
      <c r="J17" s="74">
        <v>4908654</v>
      </c>
      <c r="K17" s="43"/>
      <c r="L17" s="96">
        <v>13065388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8.95" customHeight="1">
      <c r="A18" s="43"/>
      <c r="B18" s="43" t="s">
        <v>156</v>
      </c>
      <c r="C18" s="43"/>
      <c r="D18" s="76"/>
      <c r="E18" s="43"/>
      <c r="F18" s="74">
        <v>-25321</v>
      </c>
      <c r="G18" s="43"/>
      <c r="H18" s="96">
        <v>250580</v>
      </c>
      <c r="I18" s="43"/>
      <c r="J18" s="74">
        <v>-25321</v>
      </c>
      <c r="K18" s="43"/>
      <c r="L18" s="96">
        <v>250580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8.95" customHeight="1">
      <c r="A19" s="43"/>
      <c r="B19" s="2" t="s">
        <v>157</v>
      </c>
      <c r="C19" s="43"/>
      <c r="D19" s="76">
        <v>8</v>
      </c>
      <c r="E19" s="43"/>
      <c r="F19" s="74">
        <v>634085</v>
      </c>
      <c r="G19" s="43"/>
      <c r="H19" s="96">
        <v>0</v>
      </c>
      <c r="I19" s="43"/>
      <c r="J19" s="74">
        <v>634085</v>
      </c>
      <c r="K19" s="43"/>
      <c r="L19" s="96">
        <v>0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8.95" customHeight="1">
      <c r="A20" s="43"/>
      <c r="B20" s="43" t="s">
        <v>158</v>
      </c>
      <c r="C20" s="43"/>
      <c r="D20" s="76"/>
      <c r="E20" s="43"/>
      <c r="F20" s="74">
        <v>-1151347</v>
      </c>
      <c r="G20" s="43"/>
      <c r="H20" s="96">
        <v>-1343244</v>
      </c>
      <c r="I20" s="43"/>
      <c r="J20" s="74">
        <v>-4272030</v>
      </c>
      <c r="K20" s="43"/>
      <c r="L20" s="96">
        <v>-4081174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95" customHeight="1">
      <c r="A21" s="43"/>
      <c r="B21" s="43" t="s">
        <v>159</v>
      </c>
      <c r="C21" s="43"/>
      <c r="D21" s="76"/>
      <c r="E21" s="43"/>
      <c r="F21" s="74">
        <v>7537441</v>
      </c>
      <c r="G21" s="43"/>
      <c r="H21" s="96">
        <v>12907894</v>
      </c>
      <c r="I21" s="43"/>
      <c r="J21" s="74">
        <v>7292178</v>
      </c>
      <c r="K21" s="43"/>
      <c r="L21" s="96">
        <v>11992490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8.95" customHeight="1">
      <c r="A22" s="43"/>
      <c r="B22" s="77" t="s">
        <v>52</v>
      </c>
      <c r="C22" s="43"/>
      <c r="D22" s="76"/>
      <c r="E22" s="43"/>
      <c r="F22" s="74">
        <v>2413513</v>
      </c>
      <c r="G22" s="43"/>
      <c r="H22" s="96">
        <v>2229346</v>
      </c>
      <c r="I22" s="43"/>
      <c r="J22" s="74">
        <v>2227051</v>
      </c>
      <c r="K22" s="43"/>
      <c r="L22" s="96">
        <v>2094959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8.95" customHeight="1">
      <c r="A23" s="43" t="s">
        <v>160</v>
      </c>
      <c r="B23" s="43"/>
      <c r="C23" s="43"/>
      <c r="D23" s="76"/>
      <c r="E23" s="43"/>
      <c r="F23" s="74"/>
      <c r="G23" s="43"/>
      <c r="H23" s="96"/>
      <c r="I23" s="43"/>
      <c r="J23" s="74"/>
      <c r="K23" s="43"/>
      <c r="L23" s="96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8.95" customHeight="1">
      <c r="A24" s="72"/>
      <c r="B24" s="78" t="s">
        <v>161</v>
      </c>
      <c r="C24" s="72"/>
      <c r="D24" s="72"/>
      <c r="E24" s="52"/>
      <c r="F24" s="74">
        <v>-116369746</v>
      </c>
      <c r="G24" s="43"/>
      <c r="H24" s="96">
        <v>-42055926</v>
      </c>
      <c r="I24" s="43"/>
      <c r="J24" s="74">
        <v>-129056232</v>
      </c>
      <c r="K24" s="43"/>
      <c r="L24" s="96">
        <v>-63612309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8.95" customHeight="1">
      <c r="A25" s="72"/>
      <c r="B25" s="79" t="s">
        <v>162</v>
      </c>
      <c r="C25" s="72"/>
      <c r="D25" s="72"/>
      <c r="E25" s="52"/>
      <c r="F25" s="74">
        <v>3675570</v>
      </c>
      <c r="G25" s="43"/>
      <c r="H25" s="96">
        <v>3024311</v>
      </c>
      <c r="I25" s="43"/>
      <c r="J25" s="74">
        <v>3675570</v>
      </c>
      <c r="K25" s="43"/>
      <c r="L25" s="96">
        <v>3024311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8.95" customHeight="1">
      <c r="A26" s="72"/>
      <c r="B26" s="78" t="s">
        <v>163</v>
      </c>
      <c r="C26" s="72"/>
      <c r="D26" s="72"/>
      <c r="E26" s="52"/>
      <c r="F26" s="74">
        <v>9725145</v>
      </c>
      <c r="G26" s="43"/>
      <c r="H26" s="96">
        <v>-22896459</v>
      </c>
      <c r="I26" s="43"/>
      <c r="J26" s="74">
        <v>9779745</v>
      </c>
      <c r="K26" s="43"/>
      <c r="L26" s="96">
        <v>-17760987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8.95" customHeight="1">
      <c r="A27" s="43"/>
      <c r="B27" s="78" t="s">
        <v>164</v>
      </c>
      <c r="C27" s="72"/>
      <c r="D27" s="76"/>
      <c r="E27" s="43"/>
      <c r="F27" s="74">
        <v>-666301</v>
      </c>
      <c r="G27" s="43"/>
      <c r="H27" s="96">
        <v>-430234</v>
      </c>
      <c r="I27" s="43"/>
      <c r="J27" s="74">
        <v>148496</v>
      </c>
      <c r="K27" s="43"/>
      <c r="L27" s="96">
        <v>269783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8.95" customHeight="1">
      <c r="A28" s="43"/>
      <c r="B28" s="77" t="s">
        <v>165</v>
      </c>
      <c r="C28" s="43"/>
      <c r="D28" s="72"/>
      <c r="E28" s="43"/>
      <c r="F28" s="74">
        <v>-3282</v>
      </c>
      <c r="G28" s="43"/>
      <c r="H28" s="96">
        <v>-17254</v>
      </c>
      <c r="I28" s="43"/>
      <c r="J28" s="74">
        <v>196718</v>
      </c>
      <c r="K28" s="43"/>
      <c r="L28" s="96">
        <v>-17253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8.95" customHeight="1">
      <c r="A29" s="43"/>
      <c r="B29" s="77" t="s">
        <v>166</v>
      </c>
      <c r="C29" s="43"/>
      <c r="D29" s="72"/>
      <c r="E29" s="43"/>
      <c r="F29" s="74">
        <v>21381656</v>
      </c>
      <c r="G29" s="43"/>
      <c r="H29" s="96">
        <v>6065771</v>
      </c>
      <c r="I29" s="43"/>
      <c r="J29" s="74">
        <v>28887621</v>
      </c>
      <c r="K29" s="43"/>
      <c r="L29" s="96">
        <v>39415645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8.95" customHeight="1">
      <c r="A30" s="43"/>
      <c r="B30" s="77" t="s">
        <v>167</v>
      </c>
      <c r="C30" s="43"/>
      <c r="D30" s="72"/>
      <c r="E30" s="43"/>
      <c r="F30" s="74">
        <v>-5744457</v>
      </c>
      <c r="G30" s="43"/>
      <c r="H30" s="96">
        <v>-2836845</v>
      </c>
      <c r="I30" s="43"/>
      <c r="J30" s="74">
        <v>-6752418</v>
      </c>
      <c r="K30" s="43"/>
      <c r="L30" s="96">
        <v>-2491959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8.95" customHeight="1">
      <c r="A31" s="43"/>
      <c r="B31" s="77" t="s">
        <v>168</v>
      </c>
      <c r="C31" s="43"/>
      <c r="D31" s="72"/>
      <c r="E31" s="43"/>
      <c r="F31" s="80">
        <v>-559824</v>
      </c>
      <c r="G31" s="43"/>
      <c r="H31" s="174">
        <v>0</v>
      </c>
      <c r="I31" s="43"/>
      <c r="J31" s="80">
        <v>-559824</v>
      </c>
      <c r="K31" s="43"/>
      <c r="L31" s="174">
        <v>0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5.0999999999999996" customHeight="1">
      <c r="A32" s="72"/>
      <c r="B32" s="72"/>
      <c r="C32" s="72"/>
      <c r="D32" s="72"/>
      <c r="E32" s="43"/>
      <c r="F32" s="51"/>
      <c r="G32" s="43"/>
      <c r="H32" s="94"/>
      <c r="I32" s="43"/>
      <c r="J32" s="51"/>
      <c r="K32" s="43"/>
      <c r="L32" s="9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8.95" customHeight="1">
      <c r="A33" s="72" t="s">
        <v>169</v>
      </c>
      <c r="B33" s="72"/>
      <c r="C33" s="72"/>
      <c r="D33" s="72"/>
      <c r="E33" s="75"/>
      <c r="F33" s="74">
        <f>SUM(F10:F31)</f>
        <v>-32476603</v>
      </c>
      <c r="G33" s="75"/>
      <c r="H33" s="97">
        <f>SUM(H10:H31)</f>
        <v>34125515</v>
      </c>
      <c r="I33" s="75"/>
      <c r="J33" s="74">
        <f>SUM(J10:J31)</f>
        <v>-32375964</v>
      </c>
      <c r="K33" s="75"/>
      <c r="L33" s="97">
        <f>SUM(L10:L31)</f>
        <v>55637836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8.95" customHeight="1">
      <c r="A34" s="81" t="s">
        <v>170</v>
      </c>
      <c r="B34" s="72"/>
      <c r="C34" s="72" t="s">
        <v>159</v>
      </c>
      <c r="D34" s="72"/>
      <c r="E34" s="43"/>
      <c r="F34" s="51">
        <v>-7234346</v>
      </c>
      <c r="G34" s="43"/>
      <c r="H34" s="94">
        <v>-10587717</v>
      </c>
      <c r="I34" s="43"/>
      <c r="J34" s="51">
        <v>-7098113</v>
      </c>
      <c r="K34" s="43"/>
      <c r="L34" s="94">
        <v>-9675472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8.95" customHeight="1">
      <c r="A35" s="72" t="s">
        <v>171</v>
      </c>
      <c r="B35" s="72"/>
      <c r="C35" s="72" t="s">
        <v>172</v>
      </c>
      <c r="D35" s="72"/>
      <c r="E35" s="43"/>
      <c r="F35" s="53">
        <v>-5264770</v>
      </c>
      <c r="G35" s="43"/>
      <c r="H35" s="175">
        <v>-11631227</v>
      </c>
      <c r="I35" s="43"/>
      <c r="J35" s="53">
        <v>-6227115</v>
      </c>
      <c r="K35" s="43"/>
      <c r="L35" s="175">
        <v>-10957076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5.0999999999999996" customHeight="1">
      <c r="A36" s="72"/>
      <c r="B36" s="72"/>
      <c r="C36" s="72"/>
      <c r="D36" s="72"/>
      <c r="E36" s="43"/>
      <c r="F36" s="51"/>
      <c r="G36" s="43"/>
      <c r="H36" s="94"/>
      <c r="I36" s="43"/>
      <c r="J36" s="51"/>
      <c r="K36" s="43"/>
      <c r="L36" s="94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8.95" customHeight="1">
      <c r="A37" s="72" t="s">
        <v>173</v>
      </c>
      <c r="B37" s="72"/>
      <c r="C37" s="72"/>
      <c r="D37" s="72"/>
      <c r="E37" s="52"/>
      <c r="F37" s="53">
        <f>SUM(F33:F35)</f>
        <v>-44975719</v>
      </c>
      <c r="G37" s="52"/>
      <c r="H37" s="175">
        <f>SUM(H33:H35)</f>
        <v>11906571</v>
      </c>
      <c r="I37" s="52"/>
      <c r="J37" s="53">
        <f>SUM(J33:J35)</f>
        <v>-45701192</v>
      </c>
      <c r="K37" s="52"/>
      <c r="L37" s="175">
        <f>SUM(L33:L35)</f>
        <v>35005288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8.95" customHeight="1">
      <c r="A38" s="72"/>
      <c r="B38" s="72"/>
      <c r="C38" s="72"/>
      <c r="D38" s="72"/>
      <c r="E38" s="52"/>
      <c r="F38" s="52"/>
      <c r="G38" s="52"/>
      <c r="H38" s="94"/>
      <c r="I38" s="52"/>
      <c r="J38" s="52"/>
      <c r="K38" s="52"/>
      <c r="L38" s="94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.95" customHeight="1">
      <c r="A39" s="72"/>
      <c r="B39" s="72"/>
      <c r="C39" s="72"/>
      <c r="D39" s="72"/>
      <c r="E39" s="52"/>
      <c r="F39" s="52"/>
      <c r="G39" s="52"/>
      <c r="H39" s="94"/>
      <c r="I39" s="52"/>
      <c r="J39" s="52"/>
      <c r="K39" s="52"/>
      <c r="L39" s="9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8.95" customHeight="1">
      <c r="A40" s="72"/>
      <c r="B40" s="72"/>
      <c r="C40" s="72"/>
      <c r="D40" s="72"/>
      <c r="E40" s="52"/>
      <c r="F40" s="52"/>
      <c r="G40" s="52"/>
      <c r="H40" s="94"/>
      <c r="I40" s="52"/>
      <c r="J40" s="52"/>
      <c r="K40" s="52"/>
      <c r="L40" s="94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8.95" customHeight="1">
      <c r="A41" s="72"/>
      <c r="B41" s="72"/>
      <c r="C41" s="72"/>
      <c r="D41" s="72"/>
      <c r="E41" s="52"/>
      <c r="F41" s="52"/>
      <c r="G41" s="52"/>
      <c r="H41" s="94"/>
      <c r="I41" s="52"/>
      <c r="J41" s="52"/>
      <c r="K41" s="52"/>
      <c r="L41" s="94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8.95" customHeight="1">
      <c r="A42" s="72"/>
      <c r="B42" s="72"/>
      <c r="C42" s="72"/>
      <c r="D42" s="72"/>
      <c r="E42" s="52"/>
      <c r="F42" s="52"/>
      <c r="G42" s="52"/>
      <c r="H42" s="94"/>
      <c r="I42" s="52"/>
      <c r="J42" s="52"/>
      <c r="K42" s="52"/>
      <c r="L42" s="94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8.95" customHeight="1">
      <c r="A43" s="72"/>
      <c r="B43" s="72"/>
      <c r="C43" s="72"/>
      <c r="D43" s="72"/>
      <c r="E43" s="52"/>
      <c r="F43" s="52"/>
      <c r="G43" s="52"/>
      <c r="H43" s="94"/>
      <c r="I43" s="52"/>
      <c r="J43" s="52"/>
      <c r="K43" s="52"/>
      <c r="L43" s="94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8.95" customHeight="1">
      <c r="A44" s="72"/>
      <c r="B44" s="72"/>
      <c r="C44" s="72"/>
      <c r="D44" s="72"/>
      <c r="E44" s="52"/>
      <c r="F44" s="52"/>
      <c r="G44" s="52"/>
      <c r="H44" s="94"/>
      <c r="I44" s="52"/>
      <c r="J44" s="52"/>
      <c r="K44" s="52"/>
      <c r="L44" s="94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s="108" customFormat="1" ht="18.95" customHeight="1">
      <c r="A45" s="72"/>
      <c r="B45" s="72"/>
      <c r="C45" s="72"/>
      <c r="D45" s="72"/>
      <c r="E45" s="52"/>
      <c r="F45" s="52"/>
      <c r="G45" s="52"/>
      <c r="H45" s="94"/>
      <c r="I45" s="52"/>
      <c r="J45" s="52"/>
      <c r="K45" s="52"/>
      <c r="L45" s="94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s="108" customFormat="1" ht="18.95" customHeight="1">
      <c r="A46" s="72"/>
      <c r="B46" s="72"/>
      <c r="C46" s="72"/>
      <c r="D46" s="72"/>
      <c r="E46" s="52"/>
      <c r="F46" s="52"/>
      <c r="G46" s="52"/>
      <c r="H46" s="94"/>
      <c r="I46" s="52"/>
      <c r="J46" s="52"/>
      <c r="K46" s="52"/>
      <c r="L46" s="94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8.95" customHeight="1">
      <c r="A47" s="72"/>
      <c r="B47" s="72"/>
      <c r="C47" s="72"/>
      <c r="D47" s="72"/>
      <c r="E47" s="52"/>
      <c r="F47" s="52"/>
      <c r="G47" s="52"/>
      <c r="H47" s="94"/>
      <c r="I47" s="52"/>
      <c r="J47" s="52"/>
      <c r="K47" s="52"/>
      <c r="L47" s="94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s="108" customFormat="1" ht="2.1" customHeight="1">
      <c r="A48" s="72"/>
      <c r="B48" s="72"/>
      <c r="C48" s="72"/>
      <c r="D48" s="72"/>
      <c r="E48" s="52"/>
      <c r="F48" s="52"/>
      <c r="G48" s="52"/>
      <c r="H48" s="94"/>
      <c r="I48" s="52"/>
      <c r="J48" s="52"/>
      <c r="K48" s="52"/>
      <c r="L48" s="94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21" customHeight="1">
      <c r="A49" s="176" t="str">
        <f>'T 5 (3M)'!A58</f>
        <v>หมายเหตุประกอบข้อมูลทางการเงินเป็นส่วนหนึ่งของข้อมูลทางการเงินระหว่างกาลนี้</v>
      </c>
      <c r="B49" s="176"/>
      <c r="C49" s="176"/>
      <c r="D49" s="176"/>
      <c r="E49" s="132"/>
      <c r="F49" s="132"/>
      <c r="G49" s="132"/>
      <c r="H49" s="171"/>
      <c r="I49" s="132"/>
      <c r="J49" s="130"/>
      <c r="K49" s="132"/>
      <c r="L49" s="177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8.95" customHeight="1">
      <c r="A50" s="35" t="s">
        <v>0</v>
      </c>
      <c r="B50" s="67"/>
      <c r="C50" s="67"/>
      <c r="D50" s="67"/>
      <c r="E50" s="2"/>
      <c r="F50" s="2"/>
      <c r="G50" s="2"/>
      <c r="H50" s="98"/>
      <c r="I50" s="2"/>
      <c r="J50" s="5"/>
      <c r="K50" s="2"/>
      <c r="L50" s="103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8.95" customHeight="1">
      <c r="A51" s="69" t="s">
        <v>174</v>
      </c>
      <c r="B51" s="67"/>
      <c r="C51" s="67"/>
      <c r="D51" s="67"/>
      <c r="E51" s="2"/>
      <c r="F51" s="2"/>
      <c r="G51" s="2"/>
      <c r="H51" s="98"/>
      <c r="I51" s="2"/>
      <c r="J51" s="5"/>
      <c r="K51" s="2"/>
      <c r="L51" s="103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8.95" customHeight="1">
      <c r="A52" s="170" t="str">
        <f>A3</f>
        <v>สำหรับงวดเก้าเดือนสิ้นสุดวันที่ 30 กันยายน พ.ศ. 2564</v>
      </c>
      <c r="B52" s="176"/>
      <c r="C52" s="176"/>
      <c r="D52" s="176"/>
      <c r="E52" s="132"/>
      <c r="F52" s="132"/>
      <c r="G52" s="132"/>
      <c r="H52" s="171"/>
      <c r="I52" s="132"/>
      <c r="J52" s="130"/>
      <c r="K52" s="132"/>
      <c r="L52" s="177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" customHeight="1">
      <c r="A53" s="69"/>
      <c r="B53" s="67"/>
      <c r="C53" s="67"/>
      <c r="D53" s="67"/>
      <c r="E53" s="2"/>
      <c r="F53" s="2"/>
      <c r="G53" s="2"/>
      <c r="H53" s="98"/>
      <c r="I53" s="2"/>
      <c r="J53" s="5"/>
      <c r="K53" s="2"/>
      <c r="L53" s="103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8.600000000000001" customHeight="1">
      <c r="A54" s="23"/>
      <c r="B54" s="23"/>
      <c r="C54" s="23"/>
      <c r="D54" s="23"/>
      <c r="E54" s="82"/>
      <c r="F54" s="128" t="s">
        <v>78</v>
      </c>
      <c r="G54" s="129"/>
      <c r="H54" s="129"/>
      <c r="I54" s="7"/>
      <c r="J54" s="128" t="s">
        <v>79</v>
      </c>
      <c r="K54" s="129"/>
      <c r="L54" s="129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8.600000000000001" customHeight="1">
      <c r="A55" s="23"/>
      <c r="B55" s="23"/>
      <c r="C55" s="23"/>
      <c r="D55" s="23"/>
      <c r="E55" s="82"/>
      <c r="F55" s="8" t="s">
        <v>5</v>
      </c>
      <c r="G55" s="7"/>
      <c r="H55" s="101" t="s">
        <v>5</v>
      </c>
      <c r="I55" s="7"/>
      <c r="J55" s="8" t="s">
        <v>5</v>
      </c>
      <c r="K55" s="7"/>
      <c r="L55" s="101" t="s">
        <v>5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8.600000000000001" customHeight="1">
      <c r="A56" s="67"/>
      <c r="B56" s="67"/>
      <c r="C56" s="67"/>
      <c r="D56" s="2"/>
      <c r="E56" s="25"/>
      <c r="F56" s="8" t="s">
        <v>7</v>
      </c>
      <c r="G56" s="6"/>
      <c r="H56" s="101" t="s">
        <v>8</v>
      </c>
      <c r="I56" s="7"/>
      <c r="J56" s="8" t="s">
        <v>7</v>
      </c>
      <c r="K56" s="6"/>
      <c r="L56" s="101" t="s">
        <v>8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8.600000000000001" customHeight="1">
      <c r="A57" s="67"/>
      <c r="B57" s="67"/>
      <c r="C57" s="67"/>
      <c r="D57" s="125" t="s">
        <v>9</v>
      </c>
      <c r="E57" s="25"/>
      <c r="F57" s="127" t="s">
        <v>10</v>
      </c>
      <c r="G57" s="25"/>
      <c r="H57" s="178" t="s">
        <v>10</v>
      </c>
      <c r="I57" s="6"/>
      <c r="J57" s="127" t="s">
        <v>10</v>
      </c>
      <c r="K57" s="25"/>
      <c r="L57" s="178" t="s">
        <v>10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8.600000000000001" customHeight="1">
      <c r="A58" s="71" t="s">
        <v>175</v>
      </c>
      <c r="B58" s="71"/>
      <c r="C58" s="71"/>
      <c r="D58" s="71"/>
      <c r="E58" s="43"/>
      <c r="F58" s="73"/>
      <c r="G58" s="43"/>
      <c r="H58" s="100"/>
      <c r="I58" s="43"/>
      <c r="J58" s="51"/>
      <c r="K58" s="43"/>
      <c r="L58" s="9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8.600000000000001" customHeight="1">
      <c r="A59" s="72" t="s">
        <v>176</v>
      </c>
      <c r="B59" s="71"/>
      <c r="C59" s="71"/>
      <c r="D59" s="71"/>
      <c r="E59" s="43"/>
      <c r="F59" s="83"/>
      <c r="G59" s="84"/>
      <c r="H59" s="102"/>
      <c r="I59" s="84"/>
      <c r="J59" s="83"/>
      <c r="K59" s="84"/>
      <c r="L59" s="102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8.600000000000001" customHeight="1">
      <c r="A60" s="72"/>
      <c r="B60" s="72" t="s">
        <v>20</v>
      </c>
      <c r="C60" s="71"/>
      <c r="D60" s="71"/>
      <c r="E60" s="43"/>
      <c r="F60" s="51">
        <v>0</v>
      </c>
      <c r="G60" s="84"/>
      <c r="H60" s="102">
        <v>-122203</v>
      </c>
      <c r="I60" s="84"/>
      <c r="J60" s="51">
        <v>0</v>
      </c>
      <c r="K60" s="84"/>
      <c r="L60" s="102">
        <v>-122203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8.600000000000001" customHeight="1">
      <c r="A61" s="72" t="s">
        <v>176</v>
      </c>
      <c r="B61" s="72"/>
      <c r="C61" s="71"/>
      <c r="D61" s="71"/>
      <c r="E61" s="43"/>
      <c r="F61" s="83"/>
      <c r="G61" s="84"/>
      <c r="H61" s="102"/>
      <c r="I61" s="84"/>
      <c r="J61" s="51"/>
      <c r="K61" s="84"/>
      <c r="L61" s="102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8.600000000000001" customHeight="1">
      <c r="A62" s="72"/>
      <c r="B62" s="72" t="s">
        <v>177</v>
      </c>
      <c r="C62" s="71"/>
      <c r="D62" s="76">
        <v>8</v>
      </c>
      <c r="E62" s="43"/>
      <c r="F62" s="83">
        <v>-150000000</v>
      </c>
      <c r="G62" s="84"/>
      <c r="H62" s="94">
        <v>0</v>
      </c>
      <c r="I62" s="84"/>
      <c r="J62" s="51">
        <v>-150000000</v>
      </c>
      <c r="K62" s="84"/>
      <c r="L62" s="94">
        <v>0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8.600000000000001" customHeight="1">
      <c r="A63" s="72" t="s">
        <v>178</v>
      </c>
      <c r="B63" s="71"/>
      <c r="C63" s="71"/>
      <c r="D63" s="76"/>
      <c r="E63" s="43"/>
      <c r="F63" s="83">
        <v>-20593573</v>
      </c>
      <c r="G63" s="43"/>
      <c r="H63" s="94">
        <v>-80010351</v>
      </c>
      <c r="I63" s="43"/>
      <c r="J63" s="51">
        <v>-20593573</v>
      </c>
      <c r="K63" s="43"/>
      <c r="L63" s="94">
        <v>-80004351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8.600000000000001" customHeight="1">
      <c r="A64" s="43" t="s">
        <v>179</v>
      </c>
      <c r="B64" s="43"/>
      <c r="C64" s="43"/>
      <c r="D64" s="47">
        <v>12</v>
      </c>
      <c r="E64" s="43"/>
      <c r="F64" s="51">
        <v>-90190</v>
      </c>
      <c r="G64" s="43"/>
      <c r="H64" s="94">
        <v>-348301</v>
      </c>
      <c r="I64" s="43"/>
      <c r="J64" s="51">
        <v>-90190</v>
      </c>
      <c r="K64" s="43"/>
      <c r="L64" s="94">
        <v>-348301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8.600000000000001" customHeight="1">
      <c r="A65" s="43" t="s">
        <v>180</v>
      </c>
      <c r="B65" s="43"/>
      <c r="C65" s="43"/>
      <c r="D65" s="47"/>
      <c r="E65" s="43"/>
      <c r="F65" s="51">
        <v>1214953</v>
      </c>
      <c r="G65" s="43"/>
      <c r="H65" s="94">
        <v>6000</v>
      </c>
      <c r="I65" s="43"/>
      <c r="J65" s="51">
        <v>1214953</v>
      </c>
      <c r="K65" s="43"/>
      <c r="L65" s="94">
        <v>6000</v>
      </c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8.600000000000001" customHeight="1">
      <c r="A66" s="43" t="s">
        <v>181</v>
      </c>
      <c r="B66" s="43"/>
      <c r="C66" s="43"/>
      <c r="D66" s="47"/>
      <c r="E66" s="43"/>
      <c r="F66" s="51">
        <v>-2500000</v>
      </c>
      <c r="G66" s="43"/>
      <c r="H66" s="94">
        <v>47877988</v>
      </c>
      <c r="I66" s="43"/>
      <c r="J66" s="51">
        <v>-2500000</v>
      </c>
      <c r="K66" s="43"/>
      <c r="L66" s="94">
        <v>47877988</v>
      </c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8.600000000000001" customHeight="1">
      <c r="A67" s="72" t="s">
        <v>182</v>
      </c>
      <c r="B67" s="71"/>
      <c r="C67" s="71"/>
      <c r="D67" s="47"/>
      <c r="E67" s="43"/>
      <c r="F67" s="51">
        <v>0</v>
      </c>
      <c r="G67" s="43"/>
      <c r="H67" s="94">
        <v>0</v>
      </c>
      <c r="I67" s="43"/>
      <c r="J67" s="51">
        <v>0</v>
      </c>
      <c r="K67" s="43"/>
      <c r="L67" s="94">
        <v>-7499850</v>
      </c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8.600000000000001" customHeight="1">
      <c r="A68" s="43" t="s">
        <v>183</v>
      </c>
      <c r="B68" s="43"/>
      <c r="C68" s="43"/>
      <c r="D68" s="47">
        <v>21</v>
      </c>
      <c r="E68" s="43"/>
      <c r="F68" s="51">
        <v>0</v>
      </c>
      <c r="G68" s="43"/>
      <c r="H68" s="94">
        <v>0</v>
      </c>
      <c r="I68" s="43"/>
      <c r="J68" s="51">
        <v>-16110000</v>
      </c>
      <c r="K68" s="43"/>
      <c r="L68" s="94">
        <v>-20935308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8.600000000000001" customHeight="1">
      <c r="A69" s="43" t="s">
        <v>184</v>
      </c>
      <c r="B69" s="43"/>
      <c r="C69" s="43"/>
      <c r="D69" s="76">
        <v>21</v>
      </c>
      <c r="E69" s="43"/>
      <c r="F69" s="51">
        <v>0</v>
      </c>
      <c r="G69" s="43"/>
      <c r="H69" s="94">
        <v>0</v>
      </c>
      <c r="I69" s="43"/>
      <c r="J69" s="51">
        <v>26530369</v>
      </c>
      <c r="K69" s="43"/>
      <c r="L69" s="94">
        <v>0</v>
      </c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8.600000000000001" customHeight="1">
      <c r="A70" s="43" t="s">
        <v>185</v>
      </c>
      <c r="B70" s="43"/>
      <c r="C70" s="43"/>
      <c r="D70" s="47"/>
      <c r="E70" s="43"/>
      <c r="F70" s="53">
        <v>1183297</v>
      </c>
      <c r="G70" s="43"/>
      <c r="H70" s="175">
        <v>1416123</v>
      </c>
      <c r="I70" s="43"/>
      <c r="J70" s="51">
        <v>5946282</v>
      </c>
      <c r="K70" s="43"/>
      <c r="L70" s="94">
        <v>1395144</v>
      </c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5.0999999999999996" customHeight="1">
      <c r="A71" s="72"/>
      <c r="B71" s="72"/>
      <c r="C71" s="72"/>
      <c r="D71" s="76"/>
      <c r="E71" s="43"/>
      <c r="F71" s="85"/>
      <c r="G71" s="43"/>
      <c r="H71" s="179"/>
      <c r="I71" s="43"/>
      <c r="J71" s="85"/>
      <c r="K71" s="43"/>
      <c r="L71" s="179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8.600000000000001" customHeight="1">
      <c r="A72" s="86" t="s">
        <v>186</v>
      </c>
      <c r="B72" s="86"/>
      <c r="C72" s="86"/>
      <c r="D72" s="47"/>
      <c r="E72" s="43"/>
      <c r="F72" s="53">
        <f>SUM(F60:F71)</f>
        <v>-170785513</v>
      </c>
      <c r="G72" s="43"/>
      <c r="H72" s="175">
        <f>SUM(H60:H71)</f>
        <v>-31180744</v>
      </c>
      <c r="I72" s="43"/>
      <c r="J72" s="53">
        <f>SUM(J60:J71)</f>
        <v>-155602159</v>
      </c>
      <c r="K72" s="43"/>
      <c r="L72" s="175">
        <f>SUM(L60:L71)</f>
        <v>-59630881</v>
      </c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6" customHeight="1">
      <c r="A73" s="86"/>
      <c r="B73" s="86"/>
      <c r="C73" s="86"/>
      <c r="D73" s="47"/>
      <c r="E73" s="43"/>
      <c r="F73" s="51"/>
      <c r="G73" s="43"/>
      <c r="H73" s="94"/>
      <c r="I73" s="43"/>
      <c r="J73" s="51"/>
      <c r="K73" s="43"/>
      <c r="L73" s="94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4.25" customHeight="1">
      <c r="A74" s="23" t="s">
        <v>187</v>
      </c>
      <c r="B74" s="82"/>
      <c r="C74" s="82"/>
      <c r="D74" s="118"/>
      <c r="E74" s="2"/>
      <c r="F74" s="11"/>
      <c r="G74" s="2"/>
      <c r="H74" s="103"/>
      <c r="I74" s="2"/>
      <c r="J74" s="11"/>
      <c r="K74" s="2"/>
      <c r="L74" s="103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8.95" customHeight="1">
      <c r="A75" s="2" t="s">
        <v>188</v>
      </c>
      <c r="B75" s="67"/>
      <c r="C75" s="67"/>
      <c r="D75" s="87">
        <v>17</v>
      </c>
      <c r="E75" s="2"/>
      <c r="F75" s="11">
        <v>279500000</v>
      </c>
      <c r="G75" s="2"/>
      <c r="H75" s="103">
        <v>15000000</v>
      </c>
      <c r="I75" s="2"/>
      <c r="J75" s="11">
        <v>279500000</v>
      </c>
      <c r="K75" s="2"/>
      <c r="L75" s="103">
        <v>15000000</v>
      </c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8.95" customHeight="1">
      <c r="A76" s="2" t="s">
        <v>189</v>
      </c>
      <c r="B76" s="67"/>
      <c r="C76" s="67"/>
      <c r="D76" s="118"/>
      <c r="E76" s="2"/>
      <c r="F76" s="11">
        <v>-9709750</v>
      </c>
      <c r="G76" s="2"/>
      <c r="H76" s="103">
        <v>0</v>
      </c>
      <c r="I76" s="2"/>
      <c r="J76" s="11">
        <v>-9709750</v>
      </c>
      <c r="K76" s="2"/>
      <c r="L76" s="103">
        <v>0</v>
      </c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8.95" customHeight="1">
      <c r="A77" s="2" t="s">
        <v>190</v>
      </c>
      <c r="B77" s="67"/>
      <c r="C77" s="67"/>
      <c r="D77" s="118"/>
      <c r="E77" s="2"/>
      <c r="F77" s="11">
        <v>40363801</v>
      </c>
      <c r="G77" s="5"/>
      <c r="H77" s="103">
        <v>255256163</v>
      </c>
      <c r="I77" s="5"/>
      <c r="J77" s="11">
        <v>40363801</v>
      </c>
      <c r="K77" s="5"/>
      <c r="L77" s="103">
        <v>255256163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8.95" customHeight="1">
      <c r="A78" s="2" t="s">
        <v>191</v>
      </c>
      <c r="B78" s="67"/>
      <c r="C78" s="67"/>
      <c r="D78" s="118"/>
      <c r="E78" s="2"/>
      <c r="F78" s="11">
        <v>-93515516</v>
      </c>
      <c r="G78" s="2"/>
      <c r="H78" s="103">
        <v>-263220142</v>
      </c>
      <c r="I78" s="2"/>
      <c r="J78" s="11">
        <v>-93515516</v>
      </c>
      <c r="K78" s="2"/>
      <c r="L78" s="103">
        <v>-248543591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8.95" customHeight="1">
      <c r="A79" s="82" t="s">
        <v>192</v>
      </c>
      <c r="B79" s="67"/>
      <c r="C79" s="67"/>
      <c r="D79" s="118"/>
      <c r="E79" s="2"/>
      <c r="F79" s="11">
        <v>0</v>
      </c>
      <c r="G79" s="2"/>
      <c r="H79" s="103">
        <v>60184333</v>
      </c>
      <c r="I79" s="2"/>
      <c r="J79" s="11">
        <v>0</v>
      </c>
      <c r="K79" s="2"/>
      <c r="L79" s="103">
        <v>54784333</v>
      </c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8.95" customHeight="1">
      <c r="A80" s="2" t="s">
        <v>193</v>
      </c>
      <c r="B80" s="67"/>
      <c r="C80" s="67"/>
      <c r="D80" s="118">
        <v>14</v>
      </c>
      <c r="E80" s="2"/>
      <c r="F80" s="11">
        <v>-13420900</v>
      </c>
      <c r="G80" s="2"/>
      <c r="H80" s="103">
        <v>-12553490</v>
      </c>
      <c r="I80" s="2"/>
      <c r="J80" s="11">
        <v>-13420900</v>
      </c>
      <c r="K80" s="2"/>
      <c r="L80" s="103">
        <v>-12553490</v>
      </c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8.95" customHeight="1">
      <c r="A81" s="2" t="s">
        <v>194</v>
      </c>
      <c r="B81" s="2"/>
      <c r="C81" s="2"/>
      <c r="D81" s="118"/>
      <c r="E81" s="2"/>
      <c r="F81" s="11">
        <v>0</v>
      </c>
      <c r="G81" s="2"/>
      <c r="H81" s="103">
        <v>-600000</v>
      </c>
      <c r="I81" s="2"/>
      <c r="J81" s="11">
        <v>0</v>
      </c>
      <c r="K81" s="2"/>
      <c r="L81" s="103">
        <v>-600000</v>
      </c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8.95" customHeight="1">
      <c r="A82" s="2" t="s">
        <v>195</v>
      </c>
      <c r="B82" s="2"/>
      <c r="C82" s="2"/>
      <c r="D82" s="118">
        <v>15</v>
      </c>
      <c r="E82" s="2"/>
      <c r="F82" s="11">
        <v>-17790626</v>
      </c>
      <c r="G82" s="2"/>
      <c r="H82" s="103">
        <v>-16559356</v>
      </c>
      <c r="I82" s="2"/>
      <c r="J82" s="11">
        <v>-17487395</v>
      </c>
      <c r="K82" s="2"/>
      <c r="L82" s="103">
        <v>-16281828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8.95" customHeight="1">
      <c r="A83" s="2" t="s">
        <v>196</v>
      </c>
      <c r="B83" s="67"/>
      <c r="C83" s="67"/>
      <c r="D83" s="118"/>
      <c r="E83" s="2"/>
      <c r="F83" s="11">
        <v>0</v>
      </c>
      <c r="G83" s="2"/>
      <c r="H83" s="103">
        <v>150</v>
      </c>
      <c r="I83" s="2"/>
      <c r="J83" s="11">
        <v>0</v>
      </c>
      <c r="K83" s="2"/>
      <c r="L83" s="103">
        <v>0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8.95" customHeight="1">
      <c r="A84" s="2" t="s">
        <v>197</v>
      </c>
      <c r="B84" s="67"/>
      <c r="C84" s="67"/>
      <c r="D84" s="118">
        <v>18</v>
      </c>
      <c r="E84" s="2"/>
      <c r="F84" s="14">
        <v>-31595500</v>
      </c>
      <c r="G84" s="2"/>
      <c r="H84" s="103">
        <v>-7400000</v>
      </c>
      <c r="I84" s="2"/>
      <c r="J84" s="14">
        <v>-31595500</v>
      </c>
      <c r="K84" s="2"/>
      <c r="L84" s="103">
        <v>-7400000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5.0999999999999996" customHeight="1">
      <c r="A85" s="67"/>
      <c r="B85" s="67"/>
      <c r="C85" s="67"/>
      <c r="D85" s="118"/>
      <c r="E85" s="2"/>
      <c r="F85" s="88"/>
      <c r="G85" s="2"/>
      <c r="H85" s="180"/>
      <c r="I85" s="2"/>
      <c r="J85" s="88"/>
      <c r="K85" s="2"/>
      <c r="L85" s="18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8.600000000000001" customHeight="1">
      <c r="A86" s="67" t="s">
        <v>198</v>
      </c>
      <c r="B86" s="67"/>
      <c r="C86" s="67"/>
      <c r="D86" s="118"/>
      <c r="E86" s="2"/>
      <c r="F86" s="14">
        <f>SUM(F75:F84)</f>
        <v>153831509</v>
      </c>
      <c r="G86" s="2"/>
      <c r="H86" s="177">
        <f>SUM(H75:H84)</f>
        <v>30107658</v>
      </c>
      <c r="I86" s="2"/>
      <c r="J86" s="14">
        <f>SUM(J75:J84)</f>
        <v>154134740</v>
      </c>
      <c r="K86" s="2"/>
      <c r="L86" s="177">
        <f>SUM(L75:L84)</f>
        <v>39661587</v>
      </c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5.0999999999999996" customHeight="1">
      <c r="A87" s="69"/>
      <c r="B87" s="67"/>
      <c r="C87" s="67"/>
      <c r="D87" s="67"/>
      <c r="E87" s="2"/>
      <c r="F87" s="11"/>
      <c r="G87" s="2"/>
      <c r="H87" s="103"/>
      <c r="I87" s="2"/>
      <c r="J87" s="11"/>
      <c r="K87" s="2"/>
      <c r="L87" s="103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8.600000000000001" customHeight="1">
      <c r="A88" s="89" t="s">
        <v>199</v>
      </c>
      <c r="B88" s="67"/>
      <c r="C88" s="67"/>
      <c r="D88" s="118"/>
      <c r="E88" s="2"/>
      <c r="F88" s="11">
        <f>SUM(F37,F72,F86)</f>
        <v>-61929723</v>
      </c>
      <c r="G88" s="2"/>
      <c r="H88" s="103">
        <f>SUM(H37,H72,H86)</f>
        <v>10833485</v>
      </c>
      <c r="I88" s="2"/>
      <c r="J88" s="11">
        <f>SUM(J37,J72,J86)</f>
        <v>-47168611</v>
      </c>
      <c r="K88" s="2"/>
      <c r="L88" s="103">
        <f>SUM(L37,L72,L86)</f>
        <v>15035994</v>
      </c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8.600000000000001" customHeight="1">
      <c r="A89" s="79" t="s">
        <v>200</v>
      </c>
      <c r="B89" s="67"/>
      <c r="C89" s="67"/>
      <c r="D89" s="118"/>
      <c r="E89" s="2"/>
      <c r="F89" s="11">
        <v>72678070</v>
      </c>
      <c r="G89" s="2"/>
      <c r="H89" s="103">
        <v>8834001</v>
      </c>
      <c r="I89" s="2"/>
      <c r="J89" s="11">
        <v>52682211</v>
      </c>
      <c r="K89" s="2"/>
      <c r="L89" s="103">
        <v>-1619905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5.0999999999999996" customHeight="1">
      <c r="A90" s="67"/>
      <c r="B90" s="67"/>
      <c r="C90" s="67"/>
      <c r="D90" s="118"/>
      <c r="E90" s="2"/>
      <c r="F90" s="88"/>
      <c r="G90" s="2"/>
      <c r="H90" s="180"/>
      <c r="I90" s="2"/>
      <c r="J90" s="88"/>
      <c r="K90" s="2"/>
      <c r="L90" s="18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8.600000000000001" customHeight="1">
      <c r="A91" s="89" t="s">
        <v>201</v>
      </c>
      <c r="B91" s="67"/>
      <c r="C91" s="67"/>
      <c r="D91" s="118"/>
      <c r="E91" s="2"/>
      <c r="F91" s="131">
        <f>SUM(F88:F89)</f>
        <v>10748347</v>
      </c>
      <c r="G91" s="2"/>
      <c r="H91" s="104">
        <f>SUM(H88:H89)</f>
        <v>19667486</v>
      </c>
      <c r="I91" s="2"/>
      <c r="J91" s="131">
        <f>SUM(J88:J89)</f>
        <v>5513600</v>
      </c>
      <c r="K91" s="2"/>
      <c r="L91" s="104">
        <f>SUM(L88:L89)</f>
        <v>13416089</v>
      </c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6" customHeight="1">
      <c r="A92" s="67"/>
      <c r="B92" s="2"/>
      <c r="C92" s="2"/>
      <c r="D92" s="3"/>
      <c r="E92" s="2"/>
      <c r="F92" s="90"/>
      <c r="G92" s="91"/>
      <c r="H92" s="105"/>
      <c r="I92" s="91"/>
      <c r="J92" s="90"/>
      <c r="K92" s="91"/>
      <c r="L92" s="103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8.600000000000001" customHeight="1">
      <c r="A93" s="69" t="s">
        <v>13</v>
      </c>
      <c r="B93" s="2"/>
      <c r="C93" s="2"/>
      <c r="D93" s="3"/>
      <c r="E93" s="2"/>
      <c r="F93" s="90"/>
      <c r="G93" s="91"/>
      <c r="H93" s="105"/>
      <c r="I93" s="91"/>
      <c r="J93" s="90"/>
      <c r="K93" s="91"/>
      <c r="L93" s="103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8.600000000000001" customHeight="1">
      <c r="A94" s="67" t="s">
        <v>13</v>
      </c>
      <c r="B94" s="2"/>
      <c r="C94" s="2"/>
      <c r="D94" s="3"/>
      <c r="E94" s="2"/>
      <c r="F94" s="11">
        <v>19951274</v>
      </c>
      <c r="G94" s="2"/>
      <c r="H94" s="103">
        <v>25480470</v>
      </c>
      <c r="I94" s="2"/>
      <c r="J94" s="11">
        <v>11723515</v>
      </c>
      <c r="K94" s="2"/>
      <c r="L94" s="103">
        <v>17378308</v>
      </c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8.600000000000001" customHeight="1">
      <c r="A95" s="67" t="s">
        <v>202</v>
      </c>
      <c r="B95" s="2"/>
      <c r="C95" s="2"/>
      <c r="D95" s="3"/>
      <c r="E95" s="2"/>
      <c r="F95" s="14">
        <v>-9202927</v>
      </c>
      <c r="G95" s="2"/>
      <c r="H95" s="177">
        <v>-5812984</v>
      </c>
      <c r="I95" s="2"/>
      <c r="J95" s="14">
        <v>-6209915</v>
      </c>
      <c r="K95" s="2"/>
      <c r="L95" s="177">
        <v>-3962219</v>
      </c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5.0999999999999996" customHeight="1">
      <c r="A96" s="67"/>
      <c r="B96" s="2"/>
      <c r="C96" s="2"/>
      <c r="D96" s="3"/>
      <c r="E96" s="2"/>
      <c r="F96" s="11"/>
      <c r="G96" s="2"/>
      <c r="H96" s="103"/>
      <c r="I96" s="2"/>
      <c r="J96" s="11"/>
      <c r="K96" s="2"/>
      <c r="L96" s="103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8.600000000000001" customHeight="1">
      <c r="A97" s="67"/>
      <c r="B97" s="2"/>
      <c r="C97" s="2"/>
      <c r="D97" s="3"/>
      <c r="E97" s="2"/>
      <c r="F97" s="131">
        <f>SUM(F94:F95)</f>
        <v>10748347</v>
      </c>
      <c r="G97" s="2"/>
      <c r="H97" s="104">
        <f>SUM(H94:H95)</f>
        <v>19667486</v>
      </c>
      <c r="I97" s="2"/>
      <c r="J97" s="131">
        <f>SUM(J94:J95)</f>
        <v>5513600</v>
      </c>
      <c r="K97" s="2"/>
      <c r="L97" s="104">
        <f>SUM(L94:L95)</f>
        <v>13416089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6" customHeight="1">
      <c r="A98" s="67"/>
      <c r="B98" s="2"/>
      <c r="C98" s="2"/>
      <c r="D98" s="3"/>
      <c r="E98" s="2"/>
      <c r="F98" s="90"/>
      <c r="G98" s="91"/>
      <c r="H98" s="105"/>
      <c r="I98" s="91"/>
      <c r="J98" s="90"/>
      <c r="K98" s="91"/>
      <c r="L98" s="103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8.600000000000001" customHeight="1">
      <c r="A99" s="69" t="s">
        <v>203</v>
      </c>
      <c r="B99" s="67"/>
      <c r="C99" s="67"/>
      <c r="D99" s="118"/>
      <c r="E99" s="2"/>
      <c r="F99" s="17"/>
      <c r="G99" s="2"/>
      <c r="H99" s="98"/>
      <c r="I99" s="2"/>
      <c r="J99" s="17"/>
      <c r="K99" s="2"/>
      <c r="L99" s="98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5.0999999999999996" customHeight="1">
      <c r="A100" s="69"/>
      <c r="B100" s="67"/>
      <c r="C100" s="67"/>
      <c r="D100" s="118"/>
      <c r="E100" s="2"/>
      <c r="F100" s="11"/>
      <c r="G100" s="2"/>
      <c r="H100" s="103"/>
      <c r="I100" s="2"/>
      <c r="J100" s="11"/>
      <c r="K100" s="2"/>
      <c r="L100" s="103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8.600000000000001" customHeight="1">
      <c r="A101" s="67" t="s">
        <v>204</v>
      </c>
      <c r="B101" s="2"/>
      <c r="C101" s="2"/>
      <c r="D101" s="3"/>
      <c r="E101" s="2"/>
      <c r="F101" s="11">
        <v>960655</v>
      </c>
      <c r="G101" s="91"/>
      <c r="H101" s="103">
        <v>0</v>
      </c>
      <c r="I101" s="91"/>
      <c r="J101" s="11">
        <v>960655</v>
      </c>
      <c r="K101" s="91"/>
      <c r="L101" s="103">
        <v>0</v>
      </c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8.600000000000001" customHeight="1">
      <c r="A102" s="67" t="s">
        <v>205</v>
      </c>
      <c r="B102" s="2"/>
      <c r="C102" s="2"/>
      <c r="D102" s="3"/>
      <c r="E102" s="2"/>
      <c r="F102" s="11">
        <v>1931796</v>
      </c>
      <c r="G102" s="91"/>
      <c r="H102" s="103">
        <v>98224</v>
      </c>
      <c r="I102" s="91"/>
      <c r="J102" s="11">
        <v>1931796</v>
      </c>
      <c r="K102" s="91"/>
      <c r="L102" s="103">
        <v>98224</v>
      </c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.5" customHeight="1">
      <c r="A103" s="67"/>
      <c r="B103" s="2"/>
      <c r="C103" s="2"/>
      <c r="D103" s="3"/>
      <c r="E103" s="2"/>
      <c r="F103" s="5"/>
      <c r="G103" s="91"/>
      <c r="H103" s="103"/>
      <c r="I103" s="91"/>
      <c r="J103" s="5"/>
      <c r="K103" s="91"/>
      <c r="L103" s="103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21" customHeight="1">
      <c r="A104" s="181" t="str">
        <f>A49</f>
        <v>หมายเหตุประกอบข้อมูลทางการเงินเป็นส่วนหนึ่งของข้อมูลทางการเงินระหว่างกาลนี้</v>
      </c>
      <c r="B104" s="132"/>
      <c r="C104" s="132"/>
      <c r="D104" s="132"/>
      <c r="E104" s="132"/>
      <c r="F104" s="132"/>
      <c r="G104" s="132"/>
      <c r="H104" s="171"/>
      <c r="I104" s="132"/>
      <c r="J104" s="133"/>
      <c r="K104" s="132"/>
      <c r="L104" s="182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</sheetData>
  <mergeCells count="4">
    <mergeCell ref="F5:H5"/>
    <mergeCell ref="J5:L5"/>
    <mergeCell ref="F54:H54"/>
    <mergeCell ref="J54:L54"/>
  </mergeCells>
  <pageMargins left="0.8" right="0.5" top="0.5" bottom="0.6" header="0.49" footer="0.4"/>
  <pageSetup paperSize="9" scale="90" firstPageNumber="9" orientation="portrait" useFirstPageNumber="1" horizontalDpi="1200" verticalDpi="1200" r:id="rId1"/>
  <headerFooter>
    <oddFooter>&amp;R&amp;"Browallia New,Regular"&amp;13&amp;P</oddFoot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Chayaporn Srilap</dc:creator>
  <cp:keywords/>
  <dc:description/>
  <cp:lastModifiedBy>Narong Juekert</cp:lastModifiedBy>
  <cp:revision/>
  <dcterms:created xsi:type="dcterms:W3CDTF">2021-08-04T07:16:26Z</dcterms:created>
  <dcterms:modified xsi:type="dcterms:W3CDTF">2025-06-20T10:41:47Z</dcterms:modified>
  <cp:category/>
  <cp:contentStatus/>
</cp:coreProperties>
</file>