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Jun23\"/>
    </mc:Choice>
  </mc:AlternateContent>
  <xr:revisionPtr revIDLastSave="0" documentId="8_{B711F020-709E-4496-A02C-DD7837AB3C98}" xr6:coauthVersionLast="47" xr6:coauthVersionMax="47" xr10:uidLastSave="{00000000-0000-0000-0000-000000000000}"/>
  <bookViews>
    <workbookView xWindow="-120" yWindow="-120" windowWidth="21840" windowHeight="13140" tabRatio="771" firstSheet="5" activeTab="5" xr2:uid="{080F3B0B-9E66-456E-B643-8EEAB972936F}"/>
  </bookViews>
  <sheets>
    <sheet name="TH 2-4" sheetId="8" r:id="rId1"/>
    <sheet name="T 5 (3M)" sheetId="6" r:id="rId2"/>
    <sheet name="T6 (6M)" sheetId="7" r:id="rId3"/>
    <sheet name="T 7 conso" sheetId="3" r:id="rId4"/>
    <sheet name="T8" sheetId="4" r:id="rId5"/>
    <sheet name="T9-11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1" hidden="1">[1]A!#REF!</definedName>
    <definedName name="__123Graph_D" localSheetId="2" hidden="1">[1]A!#REF!</definedName>
    <definedName name="__123Graph_D" localSheetId="0" hidden="1">[2]A!#REF!</definedName>
    <definedName name="__123Graph_D" hidden="1">[2]A!#REF!</definedName>
    <definedName name="__f2" localSheetId="0" hidden="1">{#N/A,#N/A,FALSE,"COVER1.XLS ";#N/A,#N/A,FALSE,"RACT1.XLS";#N/A,#N/A,FALSE,"RACT2.XLS";#N/A,#N/A,FALSE,"ECCMP";#N/A,#N/A,FALSE,"WELDER.XLS"}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MB2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localSheetId="0" hidden="1">{#N/A,#N/A,FALSE,"COVER1.XLS ";#N/A,#N/A,FALSE,"RACT1.XLS";#N/A,#N/A,FALSE,"RACT2.XLS";#N/A,#N/A,FALSE,"ECCMP";#N/A,#N/A,FALSE,"WELDER.XLS"}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localSheetId="0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localSheetId="0" hidden="1">{#N/A,#N/A,FALSE,"COVER1.XLS ";#N/A,#N/A,FALSE,"RACT1.XLS";#N/A,#N/A,FALSE,"RACT2.XLS";#N/A,#N/A,FALSE,"ECCMP";#N/A,#N/A,FALSE,"WELDER.XLS"}</definedName>
    <definedName name="aefr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localSheetId="0" hidden="1">{#N/A,#N/A,FALSE,"COVER1.XLS ";#N/A,#N/A,FALSE,"RACT1.XLS";#N/A,#N/A,FALSE,"RACT2.XLS";#N/A,#N/A,FALSE,"ECCMP";#N/A,#N/A,FALSE,"WELDER.XLS"}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2" hidden="1">{"'Eng (page2)'!$A$1:$D$52"}</definedName>
    <definedName name="BB" localSheetId="0" hidden="1">{"'Eng (page2)'!$A$1:$D$52"}</definedName>
    <definedName name="BB" hidden="1">{"'Eng (page2)'!$A$1:$D$52"}</definedName>
    <definedName name="bill123" localSheetId="0" hidden="1">{#N/A,#N/A,FALSE,"COVER.XLS";#N/A,#N/A,FALSE,"RACT1.XLS";#N/A,#N/A,FALSE,"RACT2.XLS";#N/A,#N/A,FALSE,"ECCMP";#N/A,#N/A,FALSE,"WELDER.XLS"}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localSheetId="0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hat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localSheetId="0" hidden="1">{#N/A,#N/A,FALSE,"COVER1.XLS ";#N/A,#N/A,FALSE,"RACT1.XLS";#N/A,#N/A,FALSE,"RACT2.XLS";#N/A,#N/A,FALSE,"ECCMP";#N/A,#N/A,FALSE,"WELDER.XLS"}</definedName>
    <definedName name="cxvjhbs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localSheetId="0" hidden="1">{#N/A,#N/A,FALSE,"COVER1.XLS ";#N/A,#N/A,FALSE,"RACT1.XLS";#N/A,#N/A,FALSE,"RACT2.XLS";#N/A,#N/A,FALSE,"ECCMP";#N/A,#N/A,FALSE,"WELDER.XLS"}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a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dfdf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localSheetId="0" hidden="1">{#N/A,#N/A,FALSE,"AR2";#N/A,#N/A,FALSE,"SUM"}</definedName>
    <definedName name="dfgfd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fjie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dsd" hidden="1">{#N/A,#N/A,FALSE,"COVER.XLS";#N/A,#N/A,FALSE,"RACT1.XLS";#N/A,#N/A,FALSE,"RACT2.XLS";#N/A,#N/A,FALSE,"ECCMP";#N/A,#N/A,FALSE,"WELDER.XLS"}</definedName>
    <definedName name="ehb" localSheetId="0" hidden="1">{#N/A,#N/A,FALSE,"COVER1.XLS 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ewretnbene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hflkds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localSheetId="0" hidden="1">{#N/A,#N/A,FALSE,"COVER1.XLS ";#N/A,#N/A,FALSE,"RACT1.XLS";#N/A,#N/A,FALSE,"RACT2.XLS";#N/A,#N/A,FALSE,"ECCMP";#N/A,#N/A,FALSE,"WELDER.XLS"}</definedName>
    <definedName name="fdd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hrh" hidden="1">{#N/A,#N/A,FALSE,"AR2";#N/A,#N/A,FALSE,"SUM"}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instmts" hidden="1">{#N/A,#N/A,FALSE,"Fin_Stmts";#N/A,#N/A,FALSE,"IntraComp Profit Data"}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g" hidden="1">{#N/A,#N/A,FALSE,"COVER1.XLS ";#N/A,#N/A,FALSE,"RACT1.XLS";#N/A,#N/A,FALSE,"RACT2.XLS";#N/A,#N/A,FALSE,"ECCMP";#N/A,#N/A,FALSE,"WELDER.XLS"}</definedName>
    <definedName name="gv" localSheetId="0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2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2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localSheetId="0" hidden="1">{#N/A,#N/A,FALSE,"AR2";#N/A,#N/A,FALSE,"SUM"}</definedName>
    <definedName name="jk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khuiygh9petk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j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junkme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localSheetId="0" hidden="1">{#N/A,#N/A,FALSE,"AR2";#N/A,#N/A,FALSE,"SUM"}</definedName>
    <definedName name="kjhih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oy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localSheetId="0" hidden="1">{#N/A,#N/A,TRUE,"Status Report";#N/A,#N/A,TRUE,"Current Forecast";#N/A,#N/A,TRUE,"Last Forecast";#N/A,#N/A,TRUE,"BP";#N/A,#N/A,TRUE,"LY"}</definedName>
    <definedName name="laura" hidden="1">{#N/A,#N/A,TRUE,"Status Report";#N/A,#N/A,TRUE,"Current Forecast";#N/A,#N/A,TRUE,"Last Forecast";#N/A,#N/A,TRUE,"BP";#N/A,#N/A,TRUE,"LY"}</definedName>
    <definedName name="lff" localSheetId="0" hidden="1">{#N/A,#N/A,FALSE,"17MAY";#N/A,#N/A,FALSE,"24MAY"}</definedName>
    <definedName name="lff" hidden="1">{#N/A,#N/A,FALSE,"17MAY";#N/A,#N/A,FALSE,"24MAY"}</definedName>
    <definedName name="lkk" localSheetId="0" hidden="1">{#N/A,#N/A,FALSE,"17MAY";#N/A,#N/A,FALSE,"24MAY"}</definedName>
    <definedName name="lkk" hidden="1">{#N/A,#N/A,FALSE,"17MAY";#N/A,#N/A,FALSE,"24MAY"}</definedName>
    <definedName name="M_Drama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localSheetId="0" hidden="1">{#N/A,#N/A,FALSE,"COVER.XLS";#N/A,#N/A,FALSE,"RACT1.XLS";#N/A,#N/A,FALSE,"RACT2.XLS";#N/A,#N/A,FALSE,"ECCMP";#N/A,#N/A,FALSE,"WELDER.XLS"}</definedName>
    <definedName name="mo" hidden="1">{#N/A,#N/A,FALSE,"COVER.XLS";#N/A,#N/A,FALSE,"RACT1.XLS";#N/A,#N/A,FALSE,"RACT2.XLS";#N/A,#N/A,FALSE,"ECCMP";#N/A,#N/A,FALSE,"WELDER.XLS"}</definedName>
    <definedName name="mon" localSheetId="0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localSheetId="0" hidden="1">{"'Model'!$A$1:$N$53"}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localSheetId="0" hidden="1">{#N/A,#N/A,FALSE,"COVER.XLS";#N/A,#N/A,FALSE,"RACT1.XLS";#N/A,#N/A,FALSE,"RACT2.XLS";#N/A,#N/A,FALSE,"ECCMP";#N/A,#N/A,FALSE,"WELDER.XLS"}</definedName>
    <definedName name="noo" hidden="1">{#N/A,#N/A,FALSE,"COVER.XLS";#N/A,#N/A,FALSE,"RACT1.XLS";#N/A,#N/A,FALSE,"RACT2.XLS";#N/A,#N/A,FALSE,"ECCMP";#N/A,#N/A,FALSE,"WELDER.XLS"}</definedName>
    <definedName name="nung" localSheetId="0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2" hidden="1">[11]A!#REF!</definedName>
    <definedName name="nut" localSheetId="0" hidden="1">[12]A!#REF!</definedName>
    <definedName name="nut" hidden="1">[12]A!#REF!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localSheetId="0" hidden="1">{#N/A,#N/A,FALSE,"COVER1.XLS ";#N/A,#N/A,FALSE,"RACT1.XLS";#N/A,#N/A,FALSE,"RACT2.XLS";#N/A,#N/A,FALSE,"ECCMP";#N/A,#N/A,FALSE,"WELDER.XLS"}</definedName>
    <definedName name="ooei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localSheetId="0" hidden="1">{"'Sheet1'!$A$1:$BH$50","'Sheet1'!$A$1:$AP$46","'Sheet1'!$AO$17"}</definedName>
    <definedName name="Plan50July" hidden="1">{"'Sheet1'!$A$1:$BH$50","'Sheet1'!$A$1:$AP$46","'Sheet1'!$AO$17"}</definedName>
    <definedName name="pom" hidden="1">#REF!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">'T 5 (3M)'!$A$1:$P$63</definedName>
    <definedName name="_xlnm.Print_Area" localSheetId="3">'T 7 conso'!$A$1:$X$37</definedName>
    <definedName name="_xlnm.Print_Area" localSheetId="2">'T6 (6M)'!$A$1:$P$67</definedName>
    <definedName name="_xlnm.Print_Area" localSheetId="4">'T8'!$A$1:$P$35</definedName>
    <definedName name="_xlnm.Print_Area" localSheetId="5">'T9-11'!$A$1:$L$146</definedName>
    <definedName name="_xlnm.Print_Area" localSheetId="0">'TH 2-4'!$A$1:$P$137</definedName>
    <definedName name="promotion_วิไลวรรณ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o" hidden="1">{#N/A,#N/A,FALSE,"17MAY";#N/A,#N/A,FALSE,"24MAY"}</definedName>
    <definedName name="rrtt" localSheetId="0" hidden="1">{#N/A,#N/A,FALSE,"COVER1.XLS ";#N/A,#N/A,FALSE,"RACT1.XLS";#N/A,#N/A,FALSE,"RACT2.XLS";#N/A,#N/A,FALSE,"ECCMP";#N/A,#N/A,FALSE,"WELDER.XLS"}</definedName>
    <definedName name="rrtt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localSheetId="0" hidden="1">{#N/A,#N/A,FALSE,"COVER.XLS";#N/A,#N/A,FALSE,"RACT1.XLS";#N/A,#N/A,FALSE,"RACT2.XLS";#N/A,#N/A,FALSE,"ECCMP";#N/A,#N/A,FALSE,"WELDER.XLS"}</definedName>
    <definedName name="sdf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es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localSheetId="0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rherher" hidden="1">{#N/A,#N/A,FALSE,"AR2";#N/A,#N/A,FALSE,"SUM"}</definedName>
    <definedName name="TextRefCopyRangeCount" hidden="1">1</definedName>
    <definedName name="therhrehrew" localSheetId="0" hidden="1">{#N/A,#N/A,FALSE,"AR2";#N/A,#N/A,FALSE,"SUM"}</definedName>
    <definedName name="therhrehrew" hidden="1">{#N/A,#N/A,FALSE,"AR2";#N/A,#N/A,FALSE,"SUM"}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vitee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etgregweg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1." hidden="1">{#N/A,#N/A,FALSE,"17MAY";#N/A,#N/A,FALSE,"24MAY"}</definedName>
    <definedName name="wrn.2.2" localSheetId="0" hidden="1">{#N/A,#N/A,FALSE,"17MAY";#N/A,#N/A,FALSE,"24MAY"}</definedName>
    <definedName name="wrn.2.2" hidden="1">{#N/A,#N/A,FALSE,"17MAY";#N/A,#N/A,FALSE,"24MAY"}</definedName>
    <definedName name="wrn.Accretion." localSheetId="0" hidden="1">{"Accretion",#N/A,FALSE,"Assum"}</definedName>
    <definedName name="wrn.Accretion.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" hidden="1">{#N/A,#N/A,FALSE,"AR2";#N/A,#N/A,FALSE,"SUM"}</definedName>
    <definedName name="wrn.Assumptions." localSheetId="0" hidden="1">{"Assumptions",#N/A,FALSE,"Assum"}</definedName>
    <definedName name="wrn.Assumptions." hidden="1">{"Assumptions",#N/A,FALSE,"Assum"}</definedName>
    <definedName name="wrn.BCTL._.Canadian._.Dollar._.Statements." localSheetId="0" hidden="1">{#N/A,#N/A,FALSE,"YE-BCTL[Inc Stmt]";#N/A,#N/A,FALSE,"YE-BCTL[Bal Sht]"}</definedName>
    <definedName name="wrn.BCTL._.Canadian._.Dollar._.Statements." hidden="1">{#N/A,#N/A,FALSE,"YE-BCTL[Inc Stmt]";#N/A,#N/A,FALSE,"YE-BCTL[Bal Sht]"}</definedName>
    <definedName name="wrn.BOI._.Journal._.Entries." localSheetId="0" hidden="1">{#N/A,#N/A,FALSE,"GL Input";#N/A,#N/A,FALSE,"WIP-NL Input"}</definedName>
    <definedName name="wrn.BOI._.Journal._.Entries.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Ledgers.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iscellaneous.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localSheetId="0" hidden="1">{"led",#N/A,FALSE,"BRANCH";"bal",#N/A,FALSE,"BRANCH";#N/A,#N/A,FALSE,"Misc_JEs"}</definedName>
    <definedName name="wrn.branch.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budget." hidden="1">{#N/A,#N/A,FALSE,"BUDIC";#N/A,#N/A,FALSE,"BUDVAR";#N/A,#N/A,FALSE,"BUD"}</definedName>
    <definedName name="wrn.CAG." localSheetId="0" hidden="1">{#N/A,#N/A,FALSE,"CAG"}</definedName>
    <definedName name="wrn.CAG.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hidden="1">{#N/A,#N/A,FALSE,"Credit Summary"}</definedName>
    <definedName name="wrn.Current._.Account._.Balances." localSheetId="0" hidden="1">{#N/A,#N/A,FALSE,"Arn-Current";#N/A,#N/A,FALSE,"Win-Current"}</definedName>
    <definedName name="wrn.Current._.Account._.Balances." hidden="1">{#N/A,#N/A,FALSE,"Arn-Current";#N/A,#N/A,FALSE,"Win-Current"}</definedName>
    <definedName name="wrn.DEPR." localSheetId="0" hidden="1">{#N/A,#N/A,FALSE,"DEPR"}</definedName>
    <definedName name="wrn.DEPR." hidden="1">{#N/A,#N/A,FALSE,"DEPR"}</definedName>
    <definedName name="wrn.DSG." localSheetId="0" hidden="1">{#N/A,#N/A,FALSE,"BRU";#N/A,#N/A,FALSE,"MAD";#N/A,#N/A,FALSE,"MUN";#N/A,#N/A,FALSE,"SEO";#N/A,#N/A,FALSE,"TOK"}</definedName>
    <definedName name="wrn.DSG.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Exchange._.Rate." hidden="1">{#N/A,#N/A,FALSE,"Exchange Rate";#N/A,#N/A,FALSE,"Fax"}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ixed._.Assets." hidden="1">{#N/A,#N/A,FALSE,"Arn-Asset";#N/A,#N/A,FALSE,"Win-Asset"}</definedName>
    <definedName name="wrn.GIS." localSheetId="0" hidden="1">{#N/A,#N/A,FALSE,"GIS"}</definedName>
    <definedName name="wrn.GIS." hidden="1">{#N/A,#N/A,FALSE,"GIS"}</definedName>
    <definedName name="wrn.HNZ." localSheetId="0" hidden="1">{#N/A,#N/A,FALSE,"HNZ"}</definedName>
    <definedName name="wrn.HNZ." hidden="1">{#N/A,#N/A,FALSE,"HNZ"}</definedName>
    <definedName name="wrn.Input._.Data." localSheetId="0" hidden="1">{"Input_Fin",#N/A,FALSE,"By Code";"Input_Opt",#N/A,FALSE,"By Code"}</definedName>
    <definedName name="wrn.Input._.Data." hidden="1">{"Input_Fin",#N/A,FALSE,"By Code";"Input_Opt",#N/A,FALSE,"By Code"}</definedName>
    <definedName name="wrn.Journal." localSheetId="0" hidden="1">{#N/A,#N/A,FALSE,"JNL7";#N/A,#N/A,FALSE,"SUMMARY"}</definedName>
    <definedName name="wrn.Journal." hidden="1">{#N/A,#N/A,FALSE,"JNL7";#N/A,#N/A,FALSE,"SUMMARY"}</definedName>
    <definedName name="wrn.K." localSheetId="0" hidden="1">{#N/A,#N/A,FALSE,"K"}</definedName>
    <definedName name="wrn.K." hidden="1">{#N/A,#N/A,FALSE,"K"}</definedName>
    <definedName name="wrn.MAIN." localSheetId="0" hidden="1">{#N/A,#N/A,FALSE,"TB";#N/A,#N/A,FALSE,"GLIC";#N/A,#N/A,FALSE,"SLIC"}</definedName>
    <definedName name="wrn.MAIN." hidden="1">{#N/A,#N/A,FALSE,"TB";#N/A,#N/A,FALSE,"GLIC";#N/A,#N/A,FALSE,"SLIC"}</definedName>
    <definedName name="wrn.MCCRK." localSheetId="0" hidden="1">{#N/A,#N/A,FALSE,"MCCRK"}</definedName>
    <definedName name="wrn.MCCRK." hidden="1">{#N/A,#N/A,FALSE,"MCCRK"}</definedName>
    <definedName name="wrn.MISC." localSheetId="0" hidden="1">{#N/A,#N/A,FALSE,"MISC"}</definedName>
    <definedName name="wrn.MISC." hidden="1">{#N/A,#N/A,FALSE,"MISC"}</definedName>
    <definedName name="wrn.Monthly._.Financial._.Statements." localSheetId="0" hidden="1">{#N/A,#N/A,FALSE,"Fin_Stmts";#N/A,#N/A,FALSE,"IntraComp Profit Data"}</definedName>
    <definedName name="wrn.Monthly._.Financial._.Statements." hidden="1">{#N/A,#N/A,FALSE,"Fin_Stmts";#N/A,#N/A,FALSE,"IntraComp Profit Data"}</definedName>
    <definedName name="wrn.NA." localSheetId="0" hidden="1">{#N/A,#N/A,FALSE,"NA"}</definedName>
    <definedName name="wrn.NA.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OTHER.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PE._.Schedules." hidden="1">{#N/A,#N/A,FALSE,"PP&amp;E - Arnprior";#N/A,#N/A,FALSE,"PP&amp;E - Winnipeg"}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0" hidden="1">{#N/A,#N/A,TRUE,"Status Report";#N/A,#N/A,TRUE,"Current Forecast";#N/A,#N/A,TRUE,"Last Forecast";#N/A,#N/A,TRUE,"BP";#N/A,#N/A,TRUE,"LY"}</definedName>
    <definedName name="wrn.Report.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PORTS.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umm1" localSheetId="0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Trading._.Summary." hidden="1">{#N/A,#N/A,FALSE,"Trading Summary"}</definedName>
    <definedName name="wrn.WWY." localSheetId="0" hidden="1">{#N/A,#N/A,FALSE,"WWY"}</definedName>
    <definedName name="wrn.WWY." hidden="1">{#N/A,#N/A,FALSE,"WWY"}</definedName>
    <definedName name="wrn2.3" localSheetId="0" hidden="1">{#N/A,#N/A,FALSE,"17MAY";#N/A,#N/A,FALSE,"24MAY"}</definedName>
    <definedName name="wrn2.3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2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localSheetId="0" hidden="1">{#N/A,#N/A,FALSE,"17MAY";#N/A,#N/A,FALSE,"24MAY"}</definedName>
    <definedName name="xls1" hidden="1">{#N/A,#N/A,FALSE,"17MAY";#N/A,#N/A,FALSE,"24MAY"}</definedName>
    <definedName name="xsort2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localSheetId="0" hidden="1">{#N/A,#N/A,FALSE,"COVER1.XLS ";#N/A,#N/A,FALSE,"RACT1.XLS";#N/A,#N/A,FALSE,"RACT2.XLS";#N/A,#N/A,FALSE,"ECCMP";#N/A,#N/A,FALSE,"WELDER.XLS"}</definedName>
    <definedName name="zzzzzz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2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localSheetId="0" hidden="1">{#N/A,#N/A,FALSE,"COVER1.XLS ";#N/A,#N/A,FALSE,"RACT1.XLS";#N/A,#N/A,FALSE,"RACT2.XLS";#N/A,#N/A,FALSE,"ECCMP";#N/A,#N/A,FALSE,"WELDER.XLS"}</definedName>
    <definedName name="เดกหด" hidden="1">{#N/A,#N/A,FALSE,"COVER1.XLS ";#N/A,#N/A,FALSE,"RACT1.XLS";#N/A,#N/A,FALSE,"RACT2.XLS";#N/A,#N/A,FALSE,"ECCMP";#N/A,#N/A,FALSE,"WELDER.XLS"}</definedName>
    <definedName name="เป้าหมายQ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0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0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localSheetId="0" hidden="1">{#N/A,#N/A,FALSE,"COVER.XLS";#N/A,#N/A,FALSE,"RACT1.XLS";#N/A,#N/A,FALSE,"RACT2.XLS";#N/A,#N/A,FALSE,"ECCMP";#N/A,#N/A,FALSE,"WELDER.XLS"}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localSheetId="0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localSheetId="0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localSheetId="0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จจจ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ฏณษธณฯศษธ" hidden="1">{#N/A,#N/A,FALSE,"17MAY";#N/A,#N/A,FALSE,"24MAY"}</definedName>
    <definedName name="ฑ๊ฎฆโ?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localSheetId="0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ททททท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localSheetId="0" hidden="1">{#N/A,#N/A,FALSE,"COVER.XLS";#N/A,#N/A,FALSE,"RACT1.XLS";#N/A,#N/A,FALSE,"RACT2.XLS";#N/A,#N/A,FALSE,"ECCMP";#N/A,#N/A,FALSE,"WELDER.XLS"}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localSheetId="0" hidden="1">{#N/A,#N/A,FALSE,"COVER1.XLS ";#N/A,#N/A,FALSE,"RACT1.XLS";#N/A,#N/A,FALSE,"RACT2.XLS";#N/A,#N/A,FALSE,"ECCMP";#N/A,#N/A,FALSE,"WELDER.XLS"}</definedName>
    <definedName name="ยย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ลลลลลลลลลลล" hidden="1">{#N/A,#N/A,FALSE,"17MAY";#N/A,#N/A,FALSE,"24MAY"}</definedName>
    <definedName name="วนนส" localSheetId="0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0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localSheetId="0" hidden="1">{#N/A,#N/A,FALSE,"COVER1.XLS 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localSheetId="0" hidden="1">{#N/A,#N/A,FALSE,"COVER1.XLS ";#N/A,#N/A,FALSE,"RACT1.XLS";#N/A,#N/A,FALSE,"RACT2.XLS";#N/A,#N/A,FALSE,"ECCMP";#N/A,#N/A,FALSE,"WELDER.XLS"}</definedName>
    <definedName name="หไ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0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localSheetId="0" hidden="1">{#N/A,#N/A,FALSE,"Aging Summary";#N/A,#N/A,FALSE,"Ratio Analysis";#N/A,#N/A,FALSE,"Test 120 Day Accts";#N/A,#N/A,FALSE,"Tickmarks"}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5" l="1"/>
  <c r="P57" i="6"/>
  <c r="P55" i="6"/>
  <c r="N57" i="6"/>
  <c r="N55" i="6"/>
  <c r="L57" i="6"/>
  <c r="L55" i="6"/>
  <c r="J57" i="6"/>
  <c r="J55" i="6"/>
  <c r="P62" i="7"/>
  <c r="P60" i="7"/>
  <c r="N62" i="7"/>
  <c r="N60" i="7"/>
  <c r="L62" i="7"/>
  <c r="L60" i="7"/>
  <c r="J62" i="7"/>
  <c r="J60" i="7"/>
  <c r="T30" i="3"/>
  <c r="J35" i="6"/>
  <c r="J126" i="8"/>
  <c r="N126" i="8"/>
  <c r="N35" i="6"/>
  <c r="T28" i="3" l="1"/>
  <c r="X28" i="3" s="1"/>
  <c r="P26" i="4"/>
  <c r="P25" i="4" l="1"/>
  <c r="P24" i="4"/>
  <c r="T27" i="3" l="1"/>
  <c r="T29" i="3"/>
  <c r="T26" i="3"/>
  <c r="H113" i="5"/>
  <c r="H88" i="5"/>
  <c r="L113" i="5"/>
  <c r="L88" i="5"/>
  <c r="H75" i="5"/>
  <c r="L75" i="5"/>
  <c r="A1" i="5"/>
  <c r="P21" i="4"/>
  <c r="J30" i="4"/>
  <c r="J19" i="4"/>
  <c r="P17" i="4"/>
  <c r="P16" i="4"/>
  <c r="P15" i="4"/>
  <c r="P12" i="4"/>
  <c r="A35" i="4"/>
  <c r="A1" i="4"/>
  <c r="A37" i="3"/>
  <c r="J32" i="3"/>
  <c r="J21" i="3"/>
  <c r="T23" i="3"/>
  <c r="V21" i="3"/>
  <c r="R21" i="3"/>
  <c r="P21" i="3"/>
  <c r="N21" i="3"/>
  <c r="L21" i="3"/>
  <c r="H21" i="3"/>
  <c r="F21" i="3"/>
  <c r="T19" i="3"/>
  <c r="X19" i="3" s="1"/>
  <c r="T18" i="3"/>
  <c r="X18" i="3" s="1"/>
  <c r="T17" i="3"/>
  <c r="X17" i="3" s="1"/>
  <c r="T14" i="3"/>
  <c r="A1" i="3"/>
  <c r="A67" i="7"/>
  <c r="L56" i="7"/>
  <c r="L50" i="7"/>
  <c r="L23" i="7"/>
  <c r="L15" i="7"/>
  <c r="P56" i="7"/>
  <c r="P50" i="7"/>
  <c r="P23" i="7"/>
  <c r="P15" i="7"/>
  <c r="A63" i="6"/>
  <c r="L51" i="6"/>
  <c r="L45" i="6"/>
  <c r="L35" i="6"/>
  <c r="L23" i="6"/>
  <c r="L15" i="6"/>
  <c r="P51" i="6"/>
  <c r="P45" i="6"/>
  <c r="P35" i="6"/>
  <c r="P23" i="6"/>
  <c r="P15" i="6"/>
  <c r="A1" i="7"/>
  <c r="A1" i="6"/>
  <c r="P126" i="8"/>
  <c r="L126" i="8"/>
  <c r="J129" i="8"/>
  <c r="A92" i="8"/>
  <c r="A91" i="8"/>
  <c r="A137" i="8" s="1"/>
  <c r="P83" i="8"/>
  <c r="N83" i="8"/>
  <c r="L83" i="8"/>
  <c r="J83" i="8"/>
  <c r="P72" i="8"/>
  <c r="N72" i="8"/>
  <c r="L72" i="8"/>
  <c r="J72" i="8"/>
  <c r="N52" i="8"/>
  <c r="N96" i="8" s="1"/>
  <c r="J52" i="8"/>
  <c r="J96" i="8" s="1"/>
  <c r="A50" i="8"/>
  <c r="A94" i="8" s="1"/>
  <c r="A48" i="8"/>
  <c r="P40" i="8"/>
  <c r="N40" i="8"/>
  <c r="L40" i="8"/>
  <c r="J40" i="8"/>
  <c r="P26" i="8"/>
  <c r="N26" i="8"/>
  <c r="L26" i="8"/>
  <c r="J26" i="8"/>
  <c r="L25" i="6" l="1"/>
  <c r="L25" i="7"/>
  <c r="P39" i="6"/>
  <c r="L39" i="6"/>
  <c r="X23" i="3"/>
  <c r="L129" i="8"/>
  <c r="P129" i="8"/>
  <c r="X26" i="3"/>
  <c r="X29" i="3"/>
  <c r="X27" i="3"/>
  <c r="N129" i="8"/>
  <c r="P42" i="8"/>
  <c r="L42" i="8"/>
  <c r="L85" i="8"/>
  <c r="J85" i="8"/>
  <c r="T21" i="3"/>
  <c r="X21" i="3" s="1"/>
  <c r="X14" i="3"/>
  <c r="P25" i="6"/>
  <c r="P25" i="7"/>
  <c r="N85" i="8"/>
  <c r="P85" i="8"/>
  <c r="N42" i="8"/>
  <c r="J42" i="8"/>
  <c r="P32" i="7" l="1"/>
  <c r="P35" i="7" s="1"/>
  <c r="L32" i="7"/>
  <c r="J131" i="8"/>
  <c r="P131" i="8"/>
  <c r="L131" i="8"/>
  <c r="N131" i="8"/>
  <c r="J51" i="6"/>
  <c r="H10" i="5" l="1"/>
  <c r="H36" i="5" s="1"/>
  <c r="H40" i="5" s="1"/>
  <c r="H90" i="5" s="1"/>
  <c r="H93" i="5" s="1"/>
  <c r="L10" i="5"/>
  <c r="L36" i="5" s="1"/>
  <c r="L40" i="5" s="1"/>
  <c r="L90" i="5" s="1"/>
  <c r="L93" i="5" s="1"/>
  <c r="L35" i="7"/>
  <c r="P44" i="7"/>
  <c r="F75" i="5"/>
  <c r="L44" i="7" l="1"/>
  <c r="J75" i="5"/>
  <c r="J88" i="5"/>
  <c r="A3" i="3"/>
  <c r="A3" i="4" s="1"/>
  <c r="A3" i="5" s="1"/>
  <c r="A102" i="5" s="1"/>
  <c r="N56" i="7"/>
  <c r="J56" i="7"/>
  <c r="N50" i="7"/>
  <c r="J50" i="7"/>
  <c r="N23" i="7"/>
  <c r="J23" i="7"/>
  <c r="N15" i="7"/>
  <c r="N25" i="7" s="1"/>
  <c r="J15" i="7"/>
  <c r="N51" i="6"/>
  <c r="N45" i="6"/>
  <c r="J45" i="6"/>
  <c r="N23" i="6"/>
  <c r="J23" i="6"/>
  <c r="N15" i="6"/>
  <c r="J15" i="6"/>
  <c r="J25" i="6" s="1"/>
  <c r="J25" i="7" l="1"/>
  <c r="J32" i="7" s="1"/>
  <c r="N32" i="7"/>
  <c r="N35" i="7" l="1"/>
  <c r="N39" i="6"/>
  <c r="J10" i="5"/>
  <c r="J36" i="5" s="1"/>
  <c r="J35" i="7"/>
  <c r="F10" i="5"/>
  <c r="J39" i="6"/>
  <c r="F113" i="5"/>
  <c r="J44" i="7" l="1"/>
  <c r="N44" i="7"/>
  <c r="A51" i="5"/>
  <c r="A100" i="5" s="1"/>
  <c r="H30" i="4" l="1"/>
  <c r="H19" i="4"/>
  <c r="H32" i="3"/>
  <c r="J113" i="5" l="1"/>
  <c r="L30" i="4"/>
  <c r="F30" i="4"/>
  <c r="P27" i="4"/>
  <c r="F19" i="4"/>
  <c r="L19" i="4"/>
  <c r="N19" i="4"/>
  <c r="V32" i="3"/>
  <c r="R32" i="3"/>
  <c r="N32" i="3"/>
  <c r="L32" i="3"/>
  <c r="F32" i="3"/>
  <c r="P19" i="4" l="1"/>
  <c r="A146" i="5" l="1"/>
  <c r="A53" i="5"/>
  <c r="A50" i="5"/>
  <c r="A99" i="5" l="1"/>
  <c r="F36" i="5"/>
  <c r="F40" i="5" l="1"/>
  <c r="J40" i="5"/>
  <c r="P32" i="3"/>
  <c r="N30" i="4"/>
  <c r="P28" i="4"/>
  <c r="X30" i="3" l="1"/>
  <c r="J90" i="5"/>
  <c r="F90" i="5"/>
  <c r="P30" i="4"/>
  <c r="T32" i="3"/>
  <c r="X32" i="3" l="1"/>
  <c r="F93" i="5"/>
  <c r="J93" i="5"/>
</calcChain>
</file>

<file path=xl/sharedStrings.xml><?xml version="1.0" encoding="utf-8"?>
<sst xmlns="http://schemas.openxmlformats.org/spreadsheetml/2006/main" count="455" uniqueCount="222">
  <si>
    <t>บริษัท โปรเอ็น คอร์ป จำกัด (มหาชน)</t>
  </si>
  <si>
    <t xml:space="preserve">งบแสดงฐานะการเงิน </t>
  </si>
  <si>
    <t>ณ วันที่ 30 มิถุนายน พ.ศ. 2566</t>
  </si>
  <si>
    <t>ข้อมูลทางการเงินรวม</t>
  </si>
  <si>
    <t>ข้อมูลทางการเงินเฉพาะกิจการ</t>
  </si>
  <si>
    <t>(ยังไม่ได้ตรวจสอบ)</t>
  </si>
  <si>
    <t>(ตรวจสอบแล้ว)</t>
  </si>
  <si>
    <t>30 มิถุนายน</t>
  </si>
  <si>
    <t>31 ธันวาคม</t>
  </si>
  <si>
    <t>พ.ศ. 2566</t>
  </si>
  <si>
    <t>พ.ศ. 2565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</si>
  <si>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</si>
  <si>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</si>
  <si>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</si>
  <si>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</si>
  <si>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</si>
  <si>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</si>
  <si>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</si>
  <si>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</si>
  <si>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สินค้าคงเหลือ</t>
  </si>
  <si>
    <t>เงินให้กู้ยืมระยะสั้นแก่บริษัทย่อย</t>
  </si>
  <si>
    <t>เงินให้กู้ยืมระยะสั้นแก่บริษัทร่วม</t>
  </si>
  <si>
    <t>สินทรัพย์ทางการเงินที่วัดมูลค่าด้วย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</si>
  <si>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</si>
  <si>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</si>
  <si>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</si>
  <si>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</si>
  <si>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</si>
  <si>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</si>
  <si>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</si>
  <si>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เงินลงทุนในบริษัทร่วม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</si>
  <si>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</si>
  <si>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</si>
  <si>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</si>
  <si>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</si>
  <si>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</si>
  <si>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</si>
  <si>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</si>
  <si>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</si>
  <si>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</si>
  <si>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</si>
  <si>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</si>
  <si>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</si>
  <si>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</si>
  <si>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</si>
  <si>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</si>
  <si>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</si>
  <si>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</si>
  <si>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</si>
  <si>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หุ้นกู้ที่ถึงกำหนดชำระภายในหนึ่งปี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</si>
  <si>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</si>
  <si>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</si>
  <si>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</si>
  <si>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</si>
  <si>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</si>
  <si>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</si>
  <si>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</si>
  <si>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</si>
  <si>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</si>
  <si>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</si>
  <si>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</si>
  <si>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</si>
  <si>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</si>
  <si>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</si>
  <si>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</si>
  <si>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</si>
  <si>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</si>
  <si>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ทุนที่ออกและชำระแล้ว</t>
  </si>
  <si>
    <t xml:space="preserve">หุ้นสามัญจำนวน 316,947,150 หุ้น </t>
  </si>
  <si>
    <t>มูลค่าที่ได้รับชำระแล้วหุ้นละ 0.5 บาท</t>
  </si>
  <si>
    <t>(31 ธันวาคม พ.ศ. 2565:</t>
  </si>
  <si>
    <t>หุ้นสามัญจำนวน 316,000,000 หุ้น</t>
  </si>
  <si>
    <t>มูลค่าที่ได้รับชำระแล้วหุ้นละ 0.5 บาท)</t>
  </si>
  <si>
    <t>ส่วนเกินมูลค่าหุ้นสามัญ</t>
  </si>
  <si>
    <t>เงินรับล่วงหน้าค่าหุ้น</t>
  </si>
  <si>
    <t>ส่วนเกินทุนจากการรวมธุรกิจ</t>
  </si>
  <si>
    <t xml:space="preserve">   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</si>
  <si>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</si>
  <si>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</si>
  <si>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</si>
  <si>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</si>
  <si>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</si>
  <si>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</si>
  <si>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</si>
  <si>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</si>
  <si>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</si>
  <si>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30 มิถุนายน พ.ศ. 2566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</si>
  <si>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</si>
  <si>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</si>
  <si>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</si>
  <si>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</si>
  <si>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</si>
  <si>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</si>
  <si>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</si>
  <si>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</si>
  <si>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</si>
  <si>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</si>
  <si>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</si>
  <si>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</si>
  <si>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</si>
  <si>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</si>
  <si>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</si>
  <si>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ส่วนแบ่งขาดทุนจากเงินลงทุนในบริษัทร่วมตามวิธีส่วนได้เสีย</t>
  </si>
  <si>
    <t>กำไรก่อนค่าใช้จ่ายภาษีเงินได้</t>
  </si>
  <si>
    <t>รายได้(ค่าใช้จ่าย)ภาษีเงินได้</t>
  </si>
  <si>
    <t>กำไรสำหรับงวด</t>
  </si>
  <si>
    <t>กำไรเบ็ดเสร็จอื่น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</si>
  <si>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</si>
  <si>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</si>
  <si>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</si>
  <si>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</si>
  <si>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</si>
  <si>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</si>
  <si>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</si>
  <si>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</si>
  <si>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สำหรับงวดหกเดือนสิ้นสุดวันที่ 30 มิถุนายน พ.ศ. 2566</t>
  </si>
  <si>
    <t>รายการที่จะไม่จัดประเภทรายการใหม่ไปยังกำไรหรือขาดทุน</t>
  </si>
  <si>
    <t>ในภายหลังการวัดมูลค่าใหม่ของภาระผูกพัน</t>
  </si>
  <si>
    <t>ผลประโยชน์หลังออกจากงาน</t>
  </si>
  <si>
    <t>ภาษีเงินได้ของรายการที่จะไม่จัดประเภทรายการใหม่</t>
  </si>
  <si>
    <t>ไปยังกำไรหรือขาดทุนในภายหลัง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</si>
  <si>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</si>
  <si>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</si>
  <si>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</si>
  <si>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</si>
  <si>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</si>
  <si>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เงินรับ</t>
  </si>
  <si>
    <t>จากการรวม</t>
  </si>
  <si>
    <t>จัดสรรแล้ว</t>
  </si>
  <si>
    <t>การเปลี่ยนแปลง</t>
  </si>
  <si>
    <t>รวมส่วนของ</t>
  </si>
  <si>
    <t>ทุนที่ออกและ</t>
  </si>
  <si>
    <t>ส่วนเกิน</t>
  </si>
  <si>
    <t>ล่วงหน้า</t>
  </si>
  <si>
    <t>ธุรกิจภายใต้การ</t>
  </si>
  <si>
    <t>- 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</si>
  <si>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</si>
  <si>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</si>
  <si>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</si>
  <si>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</si>
  <si>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</si>
  <si>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</si>
  <si>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</si>
  <si>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</si>
  <si>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</si>
  <si>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</si>
  <si>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</si>
  <si>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</si>
  <si>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ยอดยกมาต้นงวด วันที่ 1 มกราคม พ.ศ. 2565 </t>
  </si>
  <si>
    <t>-</t>
  </si>
  <si>
    <t>การเปลี่ยนแปลงในส่วนของเจ้าของสำหรับงวด</t>
  </si>
  <si>
    <t>เงินปันผล</t>
  </si>
  <si>
    <t>สำรองตามกฎหมาย</t>
  </si>
  <si>
    <t>ยอดคงเหลือปลายงวด วันที่ 30 มิถุนายน พ.ศ. 2565</t>
  </si>
  <si>
    <t>ยอดยกมาต้นงวด วันที่ 1 มกราคม พ.ศ. 2566</t>
  </si>
  <si>
    <t>หุ้นเพิ่มทุน</t>
  </si>
  <si>
    <t>ยอดคงเหลือปลายงวด วันที่ 30 มิถุนายน พ.ศ. 2566</t>
  </si>
  <si>
    <t>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</si>
  <si>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</si>
  <si>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เงินรับล่วงหน้า</t>
  </si>
  <si>
    <t>เงินจ่ายล่วงหน้าค่าหุ้น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</si>
  <si>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</si>
  <si>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</si>
  <si>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</si>
  <si>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</si>
  <si>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</si>
  <si>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</si>
  <si>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</si>
  <si>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กำไรจากการจำหน่ายอุปกรณ์</t>
  </si>
  <si>
    <t>(กลับรายการ)ผลขาดทุนด้านเครดิตที่คาดว่าจะเกิดขึ้น</t>
  </si>
  <si>
    <t>(กลับรายการ)ขาดทุนจากการลดมูลค่าของสินค้าคงเหลือ</t>
  </si>
  <si>
    <t>ขาดทุนจากมูลค่ายุติธรรมของสินทรัพย์ทางการเงิน</t>
  </si>
  <si>
    <t>ที่วัดมูลค่าด้วยมูลค่ายุติธรรมผ่านกำไรหรือขาดทุน</t>
  </si>
  <si>
    <t>ผลขาดทุนจากการลดลงของมูลค่าสินทรัพย์ดิจิทัล</t>
  </si>
  <si>
    <t>ส่วนแบ่งขาดทุนจากเงินลงทุนในบริษัทร่วม</t>
  </si>
  <si>
    <t>ดอกเบี้ยรับ</t>
  </si>
  <si>
    <t>ดอกเบี้ยจ่าย</t>
  </si>
  <si>
    <t>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</si>
  <si>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</si>
  <si>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</si>
  <si>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</si>
  <si>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</si>
  <si>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</si>
  <si>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</si>
  <si>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</si>
  <si>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</si>
  <si>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รายได้รับล่วงหน้างานบริการ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</si>
  <si>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</si>
  <si>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</si>
  <si>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</si>
  <si>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</si>
  <si>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</si>
  <si>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</si>
  <si>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</si>
  <si>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เงินสดรับจากการจำหน่ายเงินลงทุนในสินทรัพย์ทางการเงิน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</si>
  <si>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</si>
  <si>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</si>
  <si>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</si>
  <si>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เงินสดรับจากการจำหน่ายอุปกรณ์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</si>
  <si>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</si>
  <si>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เงินฝากสถาบันการเงินที่ติดภาระค้ำประกันที่เพิ่มขึ้น</t>
  </si>
  <si>
    <t>เงินให้กู้ยืมแก่กิจการที่เกี่ยวข้องกัน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</si>
  <si>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</si>
  <si>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</si>
  <si>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เงินสดสุทธิ(ใช้ไปใน)ได้มาจากกิจกรรมลงทุน</t>
  </si>
  <si>
    <t>กระแสเงินสดจากกิจกรรมจัดหาเงิน</t>
  </si>
  <si>
    <t>เงินสดจ่ายคืนเงินกู้ยืมระยะสั้นจากสถาบันการเงิน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</si>
  <si>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</si>
  <si>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</si>
  <si>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</si>
  <si>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</si>
  <si>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</si>
  <si>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</si>
  <si>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เงินสดและรายการเทียบเท่าเงินสด(ลดลง)เพิ่มขึ้นสุทธิ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</si>
  <si>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</si>
  <si>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</si>
  <si>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</si>
  <si>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</si>
  <si>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การเพิ่มขึ้นของสิทธิการใช้ภายใต้สัญญาเช่า</t>
  </si>
  <si>
    <t>เจ้าหนี้ค่าก่อสร้างอาคารและอุปกรณ์</t>
  </si>
  <si>
    <t>เจ้าหนี้สินทรัพย์ไม่มีตัวตน</t>
  </si>
  <si>
    <t>เจ้าหนี้เงินลงทุนในบริษัทร่วม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</si>
</sst>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;[Red]#,##0"/>
    <numFmt numFmtId="171" formatCode="#,##0.0;[Red]#,##0.0"/>
  </numFmts>
  <fonts count="13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u/>
      <sz val="13"/>
      <name val="Browallia New"/>
      <family val="2"/>
    </font>
    <font>
      <sz val="13"/>
      <color theme="0"/>
      <name val="Browallia New"/>
      <family val="2"/>
    </font>
    <font>
      <sz val="10"/>
      <name val="Times New Roman"/>
      <family val="1"/>
      <charset val="222"/>
    </font>
    <font>
      <sz val="14"/>
      <name val="Cordia New"/>
      <family val="2"/>
    </font>
    <font>
      <sz val="13"/>
      <color theme="1"/>
      <name val="Browallia New"/>
      <family val="2"/>
    </font>
    <font>
      <b/>
      <sz val="12"/>
      <name val="Browallia New"/>
      <family val="2"/>
    </font>
    <font>
      <sz val="12"/>
      <name val="Browallia New"/>
      <family val="2"/>
    </font>
    <font>
      <sz val="12"/>
      <color theme="0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7" fillId="0" borderId="0"/>
    <xf numFmtId="0" fontId="2" fillId="0" borderId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86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165" fontId="1" fillId="0" borderId="0" xfId="9" applyNumberFormat="1" applyFont="1" applyFill="1" applyAlignment="1">
      <alignment horizontal="right" vertical="center"/>
    </xf>
    <xf numFmtId="165" fontId="3" fillId="0" borderId="0" xfId="9" applyNumberFormat="1" applyFont="1" applyFill="1" applyAlignment="1">
      <alignment horizontal="centerContinuous"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5" fontId="3" fillId="0" borderId="1" xfId="9" applyNumberFormat="1" applyFont="1" applyFill="1" applyBorder="1" applyAlignment="1">
      <alignment horizontal="right" vertical="center"/>
    </xf>
    <xf numFmtId="165" fontId="3" fillId="0" borderId="0" xfId="9" applyNumberFormat="1" applyFont="1" applyFill="1" applyBorder="1" applyAlignment="1">
      <alignment horizontal="right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5" fontId="3" fillId="0" borderId="2" xfId="9" applyNumberFormat="1" applyFont="1" applyFill="1" applyBorder="1" applyAlignment="1">
      <alignment horizontal="right" vertical="center"/>
    </xf>
    <xf numFmtId="169" fontId="3" fillId="0" borderId="0" xfId="11" applyNumberFormat="1" applyFont="1" applyFill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vertical="center"/>
    </xf>
    <xf numFmtId="165" fontId="1" fillId="0" borderId="0" xfId="1" applyNumberFormat="1" applyFont="1" applyFill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top"/>
    </xf>
    <xf numFmtId="165" fontId="3" fillId="0" borderId="1" xfId="8" applyNumberFormat="1" applyFont="1" applyFill="1" applyBorder="1" applyAlignment="1">
      <alignment horizontal="right" vertical="top"/>
    </xf>
    <xf numFmtId="0" fontId="3" fillId="0" borderId="0" xfId="8" applyFont="1" applyFill="1" applyBorder="1" applyAlignment="1">
      <alignment horizontal="center" vertical="top"/>
    </xf>
    <xf numFmtId="166" fontId="3" fillId="0" borderId="0" xfId="8" applyNumberFormat="1" applyFont="1" applyFill="1" applyBorder="1" applyAlignment="1">
      <alignment horizontal="right" vertical="top"/>
    </xf>
    <xf numFmtId="165" fontId="3" fillId="0" borderId="0" xfId="8" applyNumberFormat="1" applyFont="1" applyFill="1" applyBorder="1" applyAlignment="1">
      <alignment horizontal="right" vertical="top"/>
    </xf>
    <xf numFmtId="165" fontId="3" fillId="0" borderId="2" xfId="8" applyNumberFormat="1" applyFont="1" applyFill="1" applyBorder="1" applyAlignment="1">
      <alignment horizontal="right" vertical="top"/>
    </xf>
    <xf numFmtId="0" fontId="3" fillId="0" borderId="0" xfId="8" applyFont="1" applyFill="1" applyAlignment="1">
      <alignment horizontal="center" vertical="top"/>
    </xf>
    <xf numFmtId="41" fontId="3" fillId="0" borderId="0" xfId="8" applyNumberFormat="1" applyFont="1" applyFill="1" applyAlignment="1">
      <alignment horizontal="right" vertical="top"/>
    </xf>
    <xf numFmtId="165" fontId="3" fillId="0" borderId="0" xfId="8" applyNumberFormat="1" applyFont="1" applyFill="1" applyAlignment="1">
      <alignment horizontal="right" vertical="top"/>
    </xf>
    <xf numFmtId="166" fontId="3" fillId="0" borderId="0" xfId="8" applyNumberFormat="1" applyFont="1" applyFill="1" applyAlignment="1">
      <alignment horizontal="right" vertical="top"/>
    </xf>
    <xf numFmtId="165" fontId="3" fillId="0" borderId="0" xfId="8" applyNumberFormat="1" applyFont="1" applyFill="1" applyAlignment="1">
      <alignment horizontal="right" vertical="center"/>
    </xf>
    <xf numFmtId="0" fontId="3" fillId="0" borderId="0" xfId="8" applyFont="1" applyFill="1" applyAlignment="1">
      <alignment horizontal="center" vertical="center"/>
    </xf>
    <xf numFmtId="166" fontId="3" fillId="0" borderId="0" xfId="8" applyNumberFormat="1" applyFont="1" applyFill="1" applyAlignment="1">
      <alignment horizontal="right" vertical="center"/>
    </xf>
    <xf numFmtId="167" fontId="3" fillId="0" borderId="0" xfId="6" applyNumberFormat="1" applyFont="1" applyFill="1" applyAlignment="1">
      <alignment vertical="top"/>
    </xf>
    <xf numFmtId="167" fontId="3" fillId="0" borderId="0" xfId="6" applyNumberFormat="1" applyFont="1" applyFill="1" applyAlignment="1">
      <alignment vertical="center"/>
    </xf>
    <xf numFmtId="167" fontId="3" fillId="0" borderId="0" xfId="6" applyNumberFormat="1" applyFont="1" applyFill="1" applyAlignment="1">
      <alignment horizontal="right" vertical="center"/>
    </xf>
    <xf numFmtId="165" fontId="3" fillId="0" borderId="0" xfId="6" applyNumberFormat="1" applyFont="1" applyFill="1" applyAlignment="1">
      <alignment vertical="top"/>
    </xf>
    <xf numFmtId="0" fontId="3" fillId="0" borderId="0" xfId="6" applyFont="1" applyFill="1" applyAlignment="1">
      <alignment vertical="top"/>
    </xf>
    <xf numFmtId="0" fontId="3" fillId="0" borderId="0" xfId="6" applyFont="1" applyFill="1" applyAlignment="1">
      <alignment vertical="center"/>
    </xf>
    <xf numFmtId="166" fontId="3" fillId="0" borderId="0" xfId="6" applyNumberFormat="1" applyFont="1" applyFill="1" applyAlignment="1">
      <alignment horizontal="left" vertical="center"/>
    </xf>
    <xf numFmtId="166" fontId="3" fillId="0" borderId="0" xfId="6" applyNumberFormat="1" applyFont="1" applyFill="1" applyAlignment="1">
      <alignment horizontal="center" vertical="center"/>
    </xf>
    <xf numFmtId="166" fontId="3" fillId="0" borderId="0" xfId="10" applyNumberFormat="1" applyFont="1" applyFill="1" applyAlignment="1">
      <alignment horizontal="left" vertical="center"/>
    </xf>
    <xf numFmtId="0" fontId="1" fillId="0" borderId="0" xfId="8" applyFont="1" applyFill="1" applyAlignment="1">
      <alignment horizontal="center" vertical="center"/>
    </xf>
    <xf numFmtId="0" fontId="1" fillId="0" borderId="1" xfId="8" applyFont="1" applyFill="1" applyBorder="1" applyAlignment="1">
      <alignment horizontal="center" vertical="center"/>
    </xf>
    <xf numFmtId="0" fontId="1" fillId="0" borderId="0" xfId="8" applyFont="1" applyFill="1" applyAlignment="1">
      <alignment horizontal="center" vertical="top"/>
    </xf>
    <xf numFmtId="165" fontId="1" fillId="0" borderId="0" xfId="5" applyNumberFormat="1" applyFont="1" applyFill="1" applyAlignment="1">
      <alignment horizontal="right" vertical="top"/>
    </xf>
    <xf numFmtId="165" fontId="1" fillId="0" borderId="1" xfId="8" applyNumberFormat="1" applyFont="1" applyFill="1" applyBorder="1" applyAlignment="1">
      <alignment horizontal="right" vertical="center"/>
    </xf>
    <xf numFmtId="165" fontId="3" fillId="0" borderId="0" xfId="6" applyNumberFormat="1" applyFont="1" applyFill="1" applyAlignment="1">
      <alignment horizontal="right" vertical="top"/>
    </xf>
    <xf numFmtId="165" fontId="3" fillId="0" borderId="1" xfId="6" applyNumberFormat="1" applyFont="1" applyFill="1" applyBorder="1" applyAlignment="1">
      <alignment horizontal="right" vertical="top"/>
    </xf>
    <xf numFmtId="165" fontId="3" fillId="0" borderId="1" xfId="6" applyNumberFormat="1" applyFont="1" applyFill="1" applyBorder="1" applyAlignment="1">
      <alignment vertical="top"/>
    </xf>
    <xf numFmtId="167" fontId="3" fillId="0" borderId="2" xfId="6" applyNumberFormat="1" applyFont="1" applyFill="1" applyBorder="1" applyAlignment="1">
      <alignment vertical="top"/>
    </xf>
    <xf numFmtId="167" fontId="3" fillId="0" borderId="0" xfId="6" applyNumberFormat="1" applyFont="1" applyFill="1" applyBorder="1" applyAlignment="1">
      <alignment vertical="top"/>
    </xf>
    <xf numFmtId="167" fontId="3" fillId="0" borderId="1" xfId="6" applyNumberFormat="1" applyFont="1" applyFill="1" applyBorder="1" applyAlignment="1">
      <alignment vertical="top"/>
    </xf>
    <xf numFmtId="165" fontId="1" fillId="0" borderId="0" xfId="8" applyNumberFormat="1" applyFont="1" applyFill="1" applyAlignment="1">
      <alignment horizontal="right" vertical="center"/>
    </xf>
    <xf numFmtId="165" fontId="1" fillId="0" borderId="0" xfId="8" applyNumberFormat="1" applyFont="1" applyFill="1" applyAlignment="1">
      <alignment horizontal="right" vertical="top"/>
    </xf>
    <xf numFmtId="165" fontId="3" fillId="0" borderId="0" xfId="4" applyNumberFormat="1" applyFont="1" applyFill="1" applyAlignment="1">
      <alignment horizontal="right" vertical="center"/>
    </xf>
    <xf numFmtId="165" fontId="3" fillId="0" borderId="0" xfId="5" applyNumberFormat="1" applyFont="1" applyFill="1" applyAlignment="1">
      <alignment horizontal="right" vertical="center"/>
    </xf>
    <xf numFmtId="166" fontId="3" fillId="0" borderId="0" xfId="5" applyNumberFormat="1" applyFont="1" applyFill="1" applyAlignment="1">
      <alignment horizontal="right" vertical="center"/>
    </xf>
    <xf numFmtId="165" fontId="3" fillId="0" borderId="1" xfId="5" applyNumberFormat="1" applyFont="1" applyFill="1" applyBorder="1" applyAlignment="1">
      <alignment horizontal="right" vertical="center"/>
    </xf>
    <xf numFmtId="0" fontId="3" fillId="0" borderId="1" xfId="6" applyFont="1" applyFill="1" applyBorder="1" applyAlignment="1">
      <alignment vertical="center"/>
    </xf>
    <xf numFmtId="165" fontId="1" fillId="0" borderId="0" xfId="5" applyNumberFormat="1" applyFont="1" applyFill="1" applyAlignment="1">
      <alignment horizontal="right" vertical="center"/>
    </xf>
    <xf numFmtId="166" fontId="1" fillId="0" borderId="0" xfId="6" quotePrefix="1" applyNumberFormat="1" applyFont="1" applyFill="1" applyAlignment="1">
      <alignment horizontal="left" vertical="center"/>
    </xf>
    <xf numFmtId="166" fontId="1" fillId="0" borderId="1" xfId="6" applyNumberFormat="1" applyFont="1" applyFill="1" applyBorder="1" applyAlignment="1">
      <alignment horizontal="left" vertical="center"/>
    </xf>
    <xf numFmtId="166" fontId="1" fillId="0" borderId="0" xfId="6" applyNumberFormat="1" applyFont="1" applyFill="1" applyAlignment="1">
      <alignment horizontal="left" vertical="center"/>
    </xf>
    <xf numFmtId="166" fontId="3" fillId="0" borderId="0" xfId="6" quotePrefix="1" applyNumberFormat="1" applyFont="1" applyFill="1" applyAlignment="1">
      <alignment horizontal="left" vertical="center"/>
    </xf>
    <xf numFmtId="166" fontId="3" fillId="0" borderId="1" xfId="6" applyNumberFormat="1" applyFont="1" applyFill="1" applyBorder="1" applyAlignment="1">
      <alignment horizontal="left" vertical="center"/>
    </xf>
    <xf numFmtId="166" fontId="1" fillId="0" borderId="0" xfId="6" applyNumberFormat="1" applyFont="1" applyFill="1" applyAlignment="1">
      <alignment vertical="center"/>
    </xf>
    <xf numFmtId="166" fontId="3" fillId="0" borderId="0" xfId="6" applyNumberFormat="1" applyFont="1" applyFill="1" applyAlignment="1">
      <alignment vertical="center"/>
    </xf>
    <xf numFmtId="166" fontId="1" fillId="0" borderId="0" xfId="10" applyNumberFormat="1" applyFont="1" applyFill="1" applyAlignment="1">
      <alignment horizontal="left" vertical="center"/>
    </xf>
    <xf numFmtId="166" fontId="3" fillId="0" borderId="1" xfId="6" applyNumberFormat="1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8" applyFont="1" applyFill="1" applyAlignment="1">
      <alignment vertical="center"/>
    </xf>
    <xf numFmtId="166" fontId="1" fillId="0" borderId="1" xfId="8" applyNumberFormat="1" applyFont="1" applyFill="1" applyBorder="1" applyAlignment="1">
      <alignment vertical="center"/>
    </xf>
    <xf numFmtId="166" fontId="1" fillId="0" borderId="0" xfId="8" applyNumberFormat="1" applyFont="1" applyFill="1" applyAlignment="1">
      <alignment vertical="top"/>
    </xf>
    <xf numFmtId="0" fontId="1" fillId="0" borderId="0" xfId="5" applyFont="1" applyFill="1" applyAlignment="1">
      <alignment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vertical="top"/>
    </xf>
    <xf numFmtId="0" fontId="1" fillId="0" borderId="0" xfId="6" applyFont="1" applyFill="1" applyAlignment="1">
      <alignment vertical="center"/>
    </xf>
    <xf numFmtId="0" fontId="1" fillId="0" borderId="0" xfId="0" applyFont="1" applyFill="1"/>
    <xf numFmtId="0" fontId="1" fillId="0" borderId="0" xfId="1" applyFont="1" applyFill="1" applyAlignment="1">
      <alignment vertical="center"/>
    </xf>
    <xf numFmtId="166" fontId="1" fillId="0" borderId="1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vertical="center"/>
    </xf>
    <xf numFmtId="165" fontId="1" fillId="0" borderId="0" xfId="5" applyNumberFormat="1" applyFont="1" applyFill="1" applyAlignment="1">
      <alignment horizontal="center" vertical="center"/>
    </xf>
    <xf numFmtId="0" fontId="3" fillId="0" borderId="0" xfId="1" quotePrefix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37" fontId="3" fillId="0" borderId="0" xfId="1" applyNumberFormat="1" applyFont="1" applyFill="1" applyAlignment="1">
      <alignment horizontal="center" vertical="center"/>
    </xf>
    <xf numFmtId="165" fontId="3" fillId="0" borderId="0" xfId="6" applyNumberFormat="1" applyFont="1" applyFill="1" applyAlignment="1">
      <alignment horizontal="right" vertical="center"/>
    </xf>
    <xf numFmtId="165" fontId="3" fillId="0" borderId="2" xfId="6" applyNumberFormat="1" applyFont="1" applyFill="1" applyBorder="1" applyAlignment="1">
      <alignment horizontal="right" vertical="center"/>
    </xf>
    <xf numFmtId="0" fontId="3" fillId="0" borderId="0" xfId="7" applyFont="1" applyFill="1" applyAlignment="1">
      <alignment vertical="center"/>
    </xf>
    <xf numFmtId="165" fontId="3" fillId="0" borderId="0" xfId="6" applyNumberFormat="1" applyFont="1" applyFill="1" applyAlignment="1">
      <alignment vertical="center"/>
    </xf>
    <xf numFmtId="165" fontId="3" fillId="0" borderId="1" xfId="6" applyNumberFormat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41" fontId="1" fillId="0" borderId="0" xfId="8" applyNumberFormat="1" applyFont="1" applyFill="1" applyAlignment="1">
      <alignment horizontal="right" vertical="center"/>
    </xf>
    <xf numFmtId="0" fontId="3" fillId="0" borderId="0" xfId="8" applyFont="1" applyFill="1" applyAlignment="1">
      <alignment vertical="center"/>
    </xf>
    <xf numFmtId="0" fontId="1" fillId="0" borderId="1" xfId="8" applyFont="1" applyFill="1" applyBorder="1" applyAlignment="1">
      <alignment vertical="center"/>
    </xf>
    <xf numFmtId="41" fontId="1" fillId="0" borderId="1" xfId="8" applyNumberFormat="1" applyFont="1" applyFill="1" applyBorder="1" applyAlignment="1">
      <alignment horizontal="right" vertical="center"/>
    </xf>
    <xf numFmtId="41" fontId="1" fillId="0" borderId="0" xfId="8" applyNumberFormat="1" applyFont="1" applyFill="1" applyAlignment="1">
      <alignment horizontal="right" vertical="top"/>
    </xf>
    <xf numFmtId="0" fontId="1" fillId="0" borderId="0" xfId="5" applyFont="1" applyFill="1" applyAlignment="1">
      <alignment horizontal="center" vertical="top"/>
    </xf>
    <xf numFmtId="165" fontId="1" fillId="0" borderId="0" xfId="5" applyNumberFormat="1" applyFont="1" applyFill="1" applyAlignment="1">
      <alignment horizontal="center" vertical="top"/>
    </xf>
    <xf numFmtId="166" fontId="1" fillId="0" borderId="0" xfId="8" applyNumberFormat="1" applyFont="1" applyFill="1" applyAlignment="1">
      <alignment horizontal="right" vertical="top"/>
    </xf>
    <xf numFmtId="167" fontId="3" fillId="0" borderId="0" xfId="6" applyNumberFormat="1" applyFont="1" applyFill="1" applyAlignment="1">
      <alignment horizontal="right" vertical="top"/>
    </xf>
    <xf numFmtId="0" fontId="3" fillId="0" borderId="1" xfId="8" applyFont="1" applyFill="1" applyBorder="1" applyAlignment="1">
      <alignment horizontal="center" vertical="top"/>
    </xf>
    <xf numFmtId="165" fontId="3" fillId="0" borderId="0" xfId="8" applyNumberFormat="1" applyFont="1" applyFill="1" applyAlignment="1">
      <alignment horizontal="center" vertical="top"/>
    </xf>
    <xf numFmtId="167" fontId="3" fillId="0" borderId="0" xfId="8" applyNumberFormat="1" applyFont="1" applyFill="1" applyBorder="1" applyAlignment="1">
      <alignment horizontal="center" vertical="top"/>
    </xf>
    <xf numFmtId="167" fontId="3" fillId="0" borderId="0" xfId="6" applyNumberFormat="1" applyFont="1" applyFill="1" applyBorder="1" applyAlignment="1">
      <alignment horizontal="right" vertical="top"/>
    </xf>
    <xf numFmtId="167" fontId="3" fillId="0" borderId="0" xfId="8" applyNumberFormat="1" applyFont="1" applyFill="1" applyAlignment="1">
      <alignment horizontal="center" vertical="top"/>
    </xf>
    <xf numFmtId="0" fontId="3" fillId="0" borderId="1" xfId="8" applyFont="1" applyFill="1" applyBorder="1" applyAlignment="1">
      <alignment vertical="top"/>
    </xf>
    <xf numFmtId="167" fontId="3" fillId="0" borderId="1" xfId="6" applyNumberFormat="1" applyFont="1" applyFill="1" applyBorder="1" applyAlignment="1">
      <alignment horizontal="right" vertical="top"/>
    </xf>
    <xf numFmtId="165" fontId="1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Fill="1" applyAlignment="1">
      <alignment horizontal="right" vertical="center"/>
    </xf>
    <xf numFmtId="166" fontId="1" fillId="0" borderId="0" xfId="2" applyNumberFormat="1" applyFont="1" applyFill="1" applyAlignment="1">
      <alignment horizontal="right" vertical="center"/>
    </xf>
    <xf numFmtId="0" fontId="1" fillId="0" borderId="1" xfId="2" applyFont="1" applyFill="1" applyBorder="1" applyAlignment="1">
      <alignment vertical="center"/>
    </xf>
    <xf numFmtId="165" fontId="1" fillId="0" borderId="1" xfId="2" applyNumberFormat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right" vertical="center"/>
    </xf>
    <xf numFmtId="166" fontId="1" fillId="0" borderId="1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Alignment="1">
      <alignment horizontal="right" vertical="center"/>
    </xf>
    <xf numFmtId="0" fontId="10" fillId="0" borderId="0" xfId="2" applyFont="1" applyFill="1" applyAlignment="1">
      <alignment vertical="center"/>
    </xf>
    <xf numFmtId="0" fontId="10" fillId="0" borderId="0" xfId="2" quotePrefix="1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166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165" fontId="3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right" vertical="center"/>
    </xf>
    <xf numFmtId="166" fontId="3" fillId="0" borderId="0" xfId="2" applyNumberFormat="1" applyFont="1" applyFill="1" applyAlignment="1">
      <alignment horizontal="right" vertical="center"/>
    </xf>
    <xf numFmtId="0" fontId="1" fillId="0" borderId="0" xfId="2" quotePrefix="1" applyFont="1" applyFill="1" applyAlignment="1">
      <alignment vertical="center"/>
    </xf>
    <xf numFmtId="166" fontId="3" fillId="0" borderId="0" xfId="8" applyNumberFormat="1" applyFont="1" applyFill="1" applyAlignment="1">
      <alignment vertical="center"/>
    </xf>
    <xf numFmtId="166" fontId="1" fillId="0" borderId="0" xfId="8" applyNumberFormat="1" applyFont="1" applyFill="1" applyAlignment="1">
      <alignment horizontal="right" vertical="center"/>
    </xf>
    <xf numFmtId="166" fontId="3" fillId="0" borderId="0" xfId="6" quotePrefix="1" applyNumberFormat="1" applyFont="1" applyFill="1" applyAlignment="1">
      <alignment horizontal="center" vertical="center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right" vertical="center"/>
    </xf>
    <xf numFmtId="0" fontId="3" fillId="0" borderId="0" xfId="6" applyFont="1" applyFill="1" applyBorder="1" applyAlignment="1">
      <alignment vertical="center"/>
    </xf>
    <xf numFmtId="170" fontId="3" fillId="0" borderId="0" xfId="6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6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7" fontId="3" fillId="2" borderId="0" xfId="6" applyNumberFormat="1" applyFont="1" applyFill="1" applyAlignment="1">
      <alignment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8" applyNumberFormat="1" applyFont="1" applyFill="1" applyBorder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center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167" fontId="3" fillId="2" borderId="0" xfId="6" applyNumberFormat="1" applyFont="1" applyFill="1" applyBorder="1" applyAlignment="1">
      <alignment vertical="top"/>
    </xf>
    <xf numFmtId="171" fontId="3" fillId="0" borderId="0" xfId="6" applyNumberFormat="1" applyFont="1" applyFill="1" applyAlignment="1">
      <alignment horizontal="center" vertical="center"/>
    </xf>
    <xf numFmtId="0" fontId="1" fillId="2" borderId="0" xfId="8" applyFont="1" applyFill="1" applyAlignment="1">
      <alignment horizontal="center" vertical="top"/>
    </xf>
    <xf numFmtId="165" fontId="1" fillId="2" borderId="0" xfId="8" applyNumberFormat="1" applyFont="1" applyFill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5" fontId="3" fillId="2" borderId="0" xfId="9" applyNumberFormat="1" applyFont="1" applyFill="1" applyAlignment="1">
      <alignment horizontal="right" vertical="center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0" fontId="1" fillId="0" borderId="0" xfId="5" applyFont="1" applyFill="1" applyAlignment="1">
      <alignment horizontal="center" vertical="center"/>
    </xf>
    <xf numFmtId="0" fontId="1" fillId="2" borderId="0" xfId="8" applyFont="1" applyFill="1" applyAlignment="1">
      <alignment horizontal="center" vertical="center"/>
    </xf>
    <xf numFmtId="165" fontId="1" fillId="2" borderId="0" xfId="8" applyNumberFormat="1" applyFont="1" applyFill="1" applyAlignment="1">
      <alignment horizontal="right" vertical="center"/>
    </xf>
    <xf numFmtId="37" fontId="1" fillId="0" borderId="0" xfId="8" applyNumberFormat="1" applyFont="1" applyFill="1" applyAlignment="1">
      <alignment horizontal="left" vertical="center"/>
    </xf>
    <xf numFmtId="37" fontId="1" fillId="0" borderId="1" xfId="8" applyNumberFormat="1" applyFont="1" applyFill="1" applyBorder="1" applyAlignment="1">
      <alignment horizontal="left" vertical="center"/>
    </xf>
    <xf numFmtId="165" fontId="3" fillId="2" borderId="0" xfId="6" applyNumberFormat="1" applyFont="1" applyFill="1" applyAlignment="1">
      <alignment horizontal="right" vertical="center" wrapText="1"/>
    </xf>
    <xf numFmtId="165" fontId="3" fillId="0" borderId="0" xfId="6" applyNumberFormat="1" applyFont="1" applyFill="1" applyAlignment="1">
      <alignment horizontal="right" vertical="center" wrapText="1"/>
    </xf>
    <xf numFmtId="0" fontId="9" fillId="0" borderId="0" xfId="6" applyFont="1" applyFill="1" applyAlignment="1">
      <alignment vertical="center"/>
    </xf>
    <xf numFmtId="0" fontId="3" fillId="0" borderId="0" xfId="6" quotePrefix="1" applyFont="1" applyFill="1" applyAlignment="1">
      <alignment vertical="center"/>
    </xf>
    <xf numFmtId="165" fontId="3" fillId="2" borderId="0" xfId="6" applyNumberFormat="1" applyFont="1" applyFill="1" applyBorder="1" applyAlignment="1">
      <alignment horizontal="right" vertical="center" wrapText="1"/>
    </xf>
    <xf numFmtId="165" fontId="3" fillId="0" borderId="0" xfId="6" applyNumberFormat="1" applyFont="1" applyFill="1" applyBorder="1" applyAlignment="1">
      <alignment horizontal="right" vertical="center" wrapText="1"/>
    </xf>
    <xf numFmtId="165" fontId="3" fillId="2" borderId="1" xfId="6" applyNumberFormat="1" applyFont="1" applyFill="1" applyBorder="1" applyAlignment="1">
      <alignment horizontal="right" vertical="center" wrapText="1"/>
    </xf>
    <xf numFmtId="165" fontId="3" fillId="0" borderId="1" xfId="6" applyNumberFormat="1" applyFont="1" applyFill="1" applyBorder="1" applyAlignment="1">
      <alignment horizontal="right" vertical="center" wrapText="1"/>
    </xf>
    <xf numFmtId="166" fontId="5" fillId="0" borderId="0" xfId="6" applyNumberFormat="1" applyFont="1" applyFill="1" applyAlignment="1">
      <alignment horizontal="left" vertical="center"/>
    </xf>
    <xf numFmtId="165" fontId="3" fillId="2" borderId="1" xfId="9" quotePrefix="1" applyNumberFormat="1" applyFont="1" applyFill="1" applyBorder="1" applyAlignment="1">
      <alignment horizontal="right" vertical="center"/>
    </xf>
    <xf numFmtId="165" fontId="3" fillId="0" borderId="1" xfId="9" quotePrefix="1" applyNumberFormat="1" applyFont="1" applyFill="1" applyBorder="1" applyAlignment="1">
      <alignment horizontal="right" vertical="center"/>
    </xf>
    <xf numFmtId="169" fontId="3" fillId="0" borderId="0" xfId="15" applyNumberFormat="1" applyFont="1" applyFill="1" applyAlignment="1">
      <alignment vertical="center"/>
    </xf>
    <xf numFmtId="168" fontId="3" fillId="2" borderId="0" xfId="9" applyNumberFormat="1" applyFont="1" applyFill="1" applyAlignment="1">
      <alignment horizontal="right" vertical="center"/>
    </xf>
    <xf numFmtId="168" fontId="3" fillId="0" borderId="0" xfId="9" applyNumberFormat="1" applyFont="1" applyFill="1" applyAlignment="1">
      <alignment horizontal="right" vertical="center"/>
    </xf>
    <xf numFmtId="168" fontId="3" fillId="2" borderId="0" xfId="9" applyNumberFormat="1" applyFont="1" applyFill="1" applyBorder="1" applyAlignment="1">
      <alignment horizontal="right" vertical="center"/>
    </xf>
    <xf numFmtId="168" fontId="3" fillId="0" borderId="0" xfId="9" applyNumberFormat="1" applyFont="1" applyFill="1" applyBorder="1" applyAlignment="1">
      <alignment horizontal="right" vertical="center"/>
    </xf>
    <xf numFmtId="0" fontId="3" fillId="0" borderId="0" xfId="6" applyFont="1" applyFill="1" applyAlignment="1">
      <alignment horizontal="left" vertical="center"/>
    </xf>
    <xf numFmtId="165" fontId="3" fillId="0" borderId="0" xfId="9" applyNumberFormat="1" applyFont="1" applyFill="1" applyAlignment="1">
      <alignment vertical="center"/>
    </xf>
    <xf numFmtId="0" fontId="1" fillId="0" borderId="1" xfId="5" applyFont="1" applyFill="1" applyBorder="1" applyAlignment="1">
      <alignment horizontal="center" vertical="top"/>
    </xf>
    <xf numFmtId="166" fontId="1" fillId="0" borderId="0" xfId="8" applyNumberFormat="1" applyFont="1" applyFill="1" applyAlignment="1">
      <alignment vertical="center"/>
    </xf>
    <xf numFmtId="0" fontId="10" fillId="0" borderId="0" xfId="4" applyFont="1" applyFill="1" applyAlignment="1">
      <alignment vertical="center"/>
    </xf>
    <xf numFmtId="165" fontId="10" fillId="0" borderId="0" xfId="4" applyNumberFormat="1" applyFont="1" applyFill="1" applyAlignment="1">
      <alignment vertical="center"/>
    </xf>
    <xf numFmtId="165" fontId="11" fillId="0" borderId="0" xfId="4" applyNumberFormat="1" applyFont="1" applyFill="1" applyAlignment="1">
      <alignment horizontal="right" vertical="center"/>
    </xf>
    <xf numFmtId="165" fontId="10" fillId="0" borderId="0" xfId="4" applyNumberFormat="1" applyFont="1" applyFill="1" applyAlignment="1">
      <alignment horizontal="right" vertical="center"/>
    </xf>
    <xf numFmtId="165" fontId="10" fillId="0" borderId="0" xfId="4" applyNumberFormat="1" applyFont="1" applyFill="1" applyAlignment="1">
      <alignment horizontal="center" vertical="center"/>
    </xf>
    <xf numFmtId="166" fontId="11" fillId="0" borderId="0" xfId="4" applyNumberFormat="1" applyFont="1" applyFill="1" applyAlignment="1">
      <alignment horizontal="right" vertical="center"/>
    </xf>
    <xf numFmtId="165" fontId="10" fillId="0" borderId="1" xfId="4" applyNumberFormat="1" applyFont="1" applyFill="1" applyBorder="1" applyAlignment="1">
      <alignment horizontal="right" vertical="center"/>
    </xf>
    <xf numFmtId="165" fontId="10" fillId="0" borderId="3" xfId="4" applyNumberFormat="1" applyFont="1" applyFill="1" applyBorder="1" applyAlignment="1">
      <alignment horizontal="right" vertical="center"/>
    </xf>
    <xf numFmtId="166" fontId="10" fillId="0" borderId="0" xfId="4" applyNumberFormat="1" applyFont="1" applyFill="1" applyAlignment="1">
      <alignment horizontal="right" vertical="center"/>
    </xf>
    <xf numFmtId="166" fontId="10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right" vertical="center"/>
    </xf>
    <xf numFmtId="165" fontId="10" fillId="0" borderId="0" xfId="4" quotePrefix="1" applyNumberFormat="1" applyFont="1" applyFill="1" applyAlignment="1">
      <alignment horizontal="right" vertical="center"/>
    </xf>
    <xf numFmtId="0" fontId="11" fillId="0" borderId="0" xfId="2" applyFont="1" applyFill="1" applyAlignment="1">
      <alignment vertical="center"/>
    </xf>
    <xf numFmtId="166" fontId="10" fillId="0" borderId="1" xfId="4" applyNumberFormat="1" applyFont="1" applyFill="1" applyBorder="1" applyAlignment="1">
      <alignment horizontal="right" vertical="center"/>
    </xf>
    <xf numFmtId="0" fontId="10" fillId="0" borderId="0" xfId="4" applyFont="1" applyFill="1" applyAlignment="1">
      <alignment horizontal="center" vertical="center"/>
    </xf>
    <xf numFmtId="165" fontId="11" fillId="0" borderId="0" xfId="6" applyNumberFormat="1" applyFont="1" applyFill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11" fillId="0" borderId="0" xfId="4" applyFont="1" applyFill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165" fontId="11" fillId="0" borderId="2" xfId="4" applyNumberFormat="1" applyFont="1" applyFill="1" applyBorder="1" applyAlignment="1">
      <alignment horizontal="right" vertical="center"/>
    </xf>
    <xf numFmtId="165" fontId="11" fillId="2" borderId="0" xfId="4" applyNumberFormat="1" applyFont="1" applyFill="1" applyAlignment="1">
      <alignment horizontal="right" vertical="center"/>
    </xf>
    <xf numFmtId="165" fontId="11" fillId="2" borderId="0" xfId="6" applyNumberFormat="1" applyFont="1" applyFill="1" applyAlignment="1">
      <alignment horizontal="right" vertical="center"/>
    </xf>
    <xf numFmtId="165" fontId="11" fillId="2" borderId="1" xfId="4" applyNumberFormat="1" applyFont="1" applyFill="1" applyBorder="1" applyAlignment="1">
      <alignment horizontal="right" vertical="center"/>
    </xf>
    <xf numFmtId="165" fontId="11" fillId="2" borderId="2" xfId="4" applyNumberFormat="1" applyFont="1" applyFill="1" applyBorder="1" applyAlignment="1">
      <alignment horizontal="right" vertical="center"/>
    </xf>
    <xf numFmtId="165" fontId="12" fillId="0" borderId="0" xfId="4" applyNumberFormat="1" applyFont="1" applyFill="1" applyAlignment="1">
      <alignment horizontal="right" vertical="center"/>
    </xf>
    <xf numFmtId="165" fontId="10" fillId="0" borderId="0" xfId="4" applyNumberFormat="1" applyFont="1" applyFill="1" applyBorder="1" applyAlignment="1">
      <alignment vertical="center"/>
    </xf>
    <xf numFmtId="166" fontId="11" fillId="0" borderId="0" xfId="4" applyNumberFormat="1" applyFont="1" applyFill="1" applyBorder="1" applyAlignment="1">
      <alignment horizontal="right" vertical="center"/>
    </xf>
    <xf numFmtId="165" fontId="1" fillId="0" borderId="0" xfId="8" applyNumberFormat="1" applyFont="1" applyFill="1" applyAlignment="1">
      <alignment horizontal="center" vertical="center"/>
    </xf>
    <xf numFmtId="166" fontId="1" fillId="0" borderId="0" xfId="8" applyNumberFormat="1" applyFont="1" applyFill="1" applyAlignment="1">
      <alignment horizontal="center" vertical="center"/>
    </xf>
    <xf numFmtId="165" fontId="1" fillId="0" borderId="1" xfId="8" applyNumberFormat="1" applyFont="1" applyFill="1" applyBorder="1" applyAlignment="1">
      <alignment horizontal="center" vertical="center"/>
    </xf>
    <xf numFmtId="166" fontId="1" fillId="0" borderId="1" xfId="8" applyNumberFormat="1" applyFont="1" applyFill="1" applyBorder="1" applyAlignment="1">
      <alignment horizontal="center" vertical="center"/>
    </xf>
    <xf numFmtId="166" fontId="1" fillId="0" borderId="1" xfId="8" applyNumberFormat="1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166" fontId="1" fillId="0" borderId="0" xfId="5" applyNumberFormat="1" applyFont="1" applyFill="1" applyAlignment="1">
      <alignment horizontal="center" vertical="center"/>
    </xf>
    <xf numFmtId="165" fontId="1" fillId="0" borderId="3" xfId="5" applyNumberFormat="1" applyFont="1" applyFill="1" applyBorder="1" applyAlignment="1">
      <alignment horizontal="right" vertical="center"/>
    </xf>
    <xf numFmtId="166" fontId="1" fillId="0" borderId="0" xfId="5" applyNumberFormat="1" applyFont="1" applyFill="1" applyAlignment="1">
      <alignment horizontal="right" vertical="center"/>
    </xf>
    <xf numFmtId="165" fontId="1" fillId="0" borderId="0" xfId="5" quotePrefix="1" applyNumberFormat="1" applyFont="1" applyFill="1" applyAlignment="1">
      <alignment horizontal="right" vertical="center"/>
    </xf>
    <xf numFmtId="165" fontId="1" fillId="0" borderId="1" xfId="5" applyNumberFormat="1" applyFont="1" applyFill="1" applyBorder="1" applyAlignment="1">
      <alignment horizontal="right" vertical="center"/>
    </xf>
    <xf numFmtId="165" fontId="3" fillId="0" borderId="0" xfId="5" applyNumberFormat="1" applyFont="1" applyFill="1" applyAlignment="1">
      <alignment horizontal="center" vertical="center"/>
    </xf>
    <xf numFmtId="165" fontId="3" fillId="0" borderId="2" xfId="5" applyNumberFormat="1" applyFont="1" applyFill="1" applyBorder="1" applyAlignment="1">
      <alignment horizontal="right" vertical="center"/>
    </xf>
    <xf numFmtId="165" fontId="3" fillId="2" borderId="2" xfId="5" applyNumberFormat="1" applyFont="1" applyFill="1" applyBorder="1" applyAlignment="1">
      <alignment horizontal="right" vertical="center"/>
    </xf>
    <xf numFmtId="165" fontId="6" fillId="0" borderId="0" xfId="5" applyNumberFormat="1" applyFont="1" applyFill="1" applyAlignment="1">
      <alignment horizontal="right" vertical="center"/>
    </xf>
    <xf numFmtId="166" fontId="6" fillId="0" borderId="0" xfId="5" applyNumberFormat="1" applyFont="1" applyFill="1" applyAlignment="1">
      <alignment horizontal="right" vertical="center"/>
    </xf>
    <xf numFmtId="0" fontId="3" fillId="0" borderId="1" xfId="8" applyFont="1" applyFill="1" applyBorder="1" applyAlignment="1">
      <alignment vertical="center"/>
    </xf>
    <xf numFmtId="165" fontId="3" fillId="0" borderId="1" xfId="8" applyNumberFormat="1" applyFont="1" applyFill="1" applyBorder="1" applyAlignment="1">
      <alignment horizontal="center" vertical="center"/>
    </xf>
    <xf numFmtId="166" fontId="3" fillId="0" borderId="1" xfId="8" applyNumberFormat="1" applyFont="1" applyFill="1" applyBorder="1" applyAlignment="1">
      <alignment horizontal="center" vertical="center"/>
    </xf>
    <xf numFmtId="165" fontId="3" fillId="0" borderId="1" xfId="8" applyNumberFormat="1" applyFont="1" applyFill="1" applyBorder="1" applyAlignment="1">
      <alignment horizontal="right" vertical="center"/>
    </xf>
    <xf numFmtId="166" fontId="3" fillId="0" borderId="1" xfId="8" applyNumberFormat="1" applyFont="1" applyFill="1" applyBorder="1" applyAlignment="1">
      <alignment horizontal="right" vertical="center"/>
    </xf>
    <xf numFmtId="165" fontId="3" fillId="0" borderId="0" xfId="8" applyNumberFormat="1" applyFont="1" applyFill="1" applyAlignment="1">
      <alignment horizontal="center" vertical="center"/>
    </xf>
    <xf numFmtId="166" fontId="3" fillId="0" borderId="0" xfId="8" applyNumberFormat="1" applyFont="1" applyFill="1" applyAlignment="1">
      <alignment horizontal="center" vertical="center"/>
    </xf>
    <xf numFmtId="166" fontId="3" fillId="0" borderId="1" xfId="10" applyNumberFormat="1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right" vertical="center"/>
    </xf>
    <xf numFmtId="169" fontId="3" fillId="0" borderId="1" xfId="1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center" vertical="center"/>
    </xf>
    <xf numFmtId="166" fontId="3" fillId="0" borderId="0" xfId="2" applyNumberFormat="1" applyFont="1" applyFill="1" applyAlignment="1">
      <alignment horizontal="center" vertical="top"/>
    </xf>
    <xf numFmtId="165" fontId="1" fillId="0" borderId="1" xfId="5" applyNumberFormat="1" applyFont="1" applyFill="1" applyBorder="1" applyAlignment="1">
      <alignment horizontal="center" vertical="center"/>
    </xf>
    <xf numFmtId="165" fontId="10" fillId="0" borderId="1" xfId="4" applyNumberFormat="1" applyFont="1" applyFill="1" applyBorder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165" fontId="6" fillId="0" borderId="0" xfId="4" applyNumberFormat="1" applyFont="1" applyFill="1" applyAlignment="1">
      <alignment horizontal="right" vertical="center"/>
    </xf>
    <xf numFmtId="165" fontId="10" fillId="0" borderId="0" xfId="1" applyNumberFormat="1" applyFont="1" applyFill="1" applyAlignment="1">
      <alignment horizontal="right" vertical="center"/>
    </xf>
    <xf numFmtId="165" fontId="1" fillId="0" borderId="1" xfId="1" applyNumberFormat="1" applyFont="1" applyFill="1" applyBorder="1" applyAlignment="1">
      <alignment horizontal="center" vertical="center"/>
    </xf>
    <xf numFmtId="166" fontId="3" fillId="0" borderId="0" xfId="2" applyNumberFormat="1" applyFont="1" applyFill="1" applyAlignment="1">
      <alignment horizontal="center" vertical="top"/>
    </xf>
    <xf numFmtId="165" fontId="1" fillId="0" borderId="1" xfId="5" applyNumberFormat="1" applyFont="1" applyFill="1" applyBorder="1" applyAlignment="1">
      <alignment horizontal="center" vertical="top"/>
    </xf>
    <xf numFmtId="165" fontId="1" fillId="0" borderId="1" xfId="5" applyNumberFormat="1" applyFont="1" applyFill="1" applyBorder="1" applyAlignment="1">
      <alignment horizontal="center" vertical="center"/>
    </xf>
    <xf numFmtId="165" fontId="10" fillId="0" borderId="1" xfId="4" applyNumberFormat="1" applyFont="1" applyFill="1" applyBorder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</cellXfs>
  <cellStyles count="16">
    <cellStyle name="Comma" xfId="15" builtinId="3"/>
    <cellStyle name="Comma 10" xfId="3" xr:uid="{FBE78A4A-730D-4F69-B1F0-A7F725BE6B5E}"/>
    <cellStyle name="Comma 12" xfId="11" xr:uid="{FD201F76-8A6B-4169-934E-5ED7F9BC2729}"/>
    <cellStyle name="Comma 2 2" xfId="9" xr:uid="{7D69285C-0D63-4C6C-A49F-13E790518E4D}"/>
    <cellStyle name="Comma 2 5 2" xfId="14" xr:uid="{CD6CD22D-F3F1-4A3D-B0FB-0C5EABA5F3B8}"/>
    <cellStyle name="Normal" xfId="0" builtinId="0"/>
    <cellStyle name="Normal 10" xfId="2" xr:uid="{AA98459E-B5CF-4EF8-9DEF-548F77D3C427}"/>
    <cellStyle name="Normal 2" xfId="7" xr:uid="{B9294BA6-59ED-4D85-A89B-37B5443AACA2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5947-5D02-44CA-9A16-90EB668ADF23}">
  <sheetPr>
    <tabColor theme="3" tint="0.39997558519241921"/>
  </sheetPr>
  <dimension ref="A1:P137"/>
  <sheetViews>
    <sheetView showZeros="0" topLeftCell="A122" zoomScaleNormal="100" zoomScaleSheetLayoutView="100" zoomScalePageLayoutView="90" workbookViewId="0">
      <selection activeCell="P137" sqref="P137"/>
    </sheetView>
  </sheetViews>
  <sheetFormatPr defaultRowHeight="21.75" customHeight="1"/>
  <cols>
    <col min="1" max="6" width="1.85546875" style="80" customWidth="1"/>
    <col min="7" max="7" width="22.7109375" style="80" customWidth="1"/>
    <col min="8" max="8" width="8.42578125" style="83" customWidth="1"/>
    <col min="9" max="9" width="0.7109375" style="83" customWidth="1"/>
    <col min="10" max="10" width="14.7109375" style="84" customWidth="1"/>
    <col min="11" max="11" width="0.7109375" style="84" customWidth="1"/>
    <col min="12" max="12" width="14" style="84" customWidth="1"/>
    <col min="13" max="13" width="0.7109375" style="84" customWidth="1"/>
    <col min="14" max="14" width="14.7109375" style="85" customWidth="1"/>
    <col min="15" max="15" width="0.7109375" style="85" customWidth="1"/>
    <col min="16" max="16" width="14.7109375" style="85" customWidth="1"/>
    <col min="17" max="192" width="9.140625" style="80"/>
    <col min="193" max="195" width="2.28515625" style="80" customWidth="1"/>
    <col min="196" max="196" width="7.42578125" style="80" customWidth="1"/>
    <col min="197" max="197" width="2.140625" style="80" customWidth="1"/>
    <col min="198" max="198" width="2.42578125" style="80" customWidth="1"/>
    <col min="199" max="199" width="28.85546875" style="80" customWidth="1"/>
    <col min="200" max="200" width="8.28515625" style="80" bestFit="1" customWidth="1"/>
    <col min="201" max="201" width="1.7109375" style="80" customWidth="1"/>
    <col min="202" max="202" width="14.7109375" style="80" customWidth="1"/>
    <col min="203" max="203" width="1.7109375" style="80" customWidth="1"/>
    <col min="204" max="204" width="14.7109375" style="80" customWidth="1"/>
    <col min="205" max="205" width="9.140625" style="80"/>
    <col min="206" max="206" width="9.85546875" style="80" bestFit="1" customWidth="1"/>
    <col min="207" max="208" width="10.5703125" style="80" customWidth="1"/>
    <col min="209" max="448" width="9.140625" style="80"/>
    <col min="449" max="451" width="2.28515625" style="80" customWidth="1"/>
    <col min="452" max="452" width="7.42578125" style="80" customWidth="1"/>
    <col min="453" max="453" width="2.140625" style="80" customWidth="1"/>
    <col min="454" max="454" width="2.42578125" style="80" customWidth="1"/>
    <col min="455" max="455" width="28.85546875" style="80" customWidth="1"/>
    <col min="456" max="456" width="8.28515625" style="80" bestFit="1" customWidth="1"/>
    <col min="457" max="457" width="1.7109375" style="80" customWidth="1"/>
    <col min="458" max="458" width="14.7109375" style="80" customWidth="1"/>
    <col min="459" max="459" width="1.7109375" style="80" customWidth="1"/>
    <col min="460" max="460" width="14.7109375" style="80" customWidth="1"/>
    <col min="461" max="461" width="9.140625" style="80"/>
    <col min="462" max="462" width="9.85546875" style="80" bestFit="1" customWidth="1"/>
    <col min="463" max="464" width="10.5703125" style="80" customWidth="1"/>
    <col min="465" max="704" width="9.140625" style="80"/>
    <col min="705" max="707" width="2.28515625" style="80" customWidth="1"/>
    <col min="708" max="708" width="7.42578125" style="80" customWidth="1"/>
    <col min="709" max="709" width="2.140625" style="80" customWidth="1"/>
    <col min="710" max="710" width="2.42578125" style="80" customWidth="1"/>
    <col min="711" max="711" width="28.85546875" style="80" customWidth="1"/>
    <col min="712" max="712" width="8.28515625" style="80" bestFit="1" customWidth="1"/>
    <col min="713" max="713" width="1.7109375" style="80" customWidth="1"/>
    <col min="714" max="714" width="14.7109375" style="80" customWidth="1"/>
    <col min="715" max="715" width="1.7109375" style="80" customWidth="1"/>
    <col min="716" max="716" width="14.7109375" style="80" customWidth="1"/>
    <col min="717" max="717" width="9.140625" style="80"/>
    <col min="718" max="718" width="9.85546875" style="80" bestFit="1" customWidth="1"/>
    <col min="719" max="720" width="10.5703125" style="80" customWidth="1"/>
    <col min="721" max="960" width="9.140625" style="80"/>
    <col min="961" max="963" width="2.28515625" style="80" customWidth="1"/>
    <col min="964" max="964" width="7.42578125" style="80" customWidth="1"/>
    <col min="965" max="965" width="2.140625" style="80" customWidth="1"/>
    <col min="966" max="966" width="2.42578125" style="80" customWidth="1"/>
    <col min="967" max="967" width="28.85546875" style="80" customWidth="1"/>
    <col min="968" max="968" width="8.28515625" style="80" bestFit="1" customWidth="1"/>
    <col min="969" max="969" width="1.7109375" style="80" customWidth="1"/>
    <col min="970" max="970" width="14.7109375" style="80" customWidth="1"/>
    <col min="971" max="971" width="1.7109375" style="80" customWidth="1"/>
    <col min="972" max="972" width="14.7109375" style="80" customWidth="1"/>
    <col min="973" max="973" width="9.140625" style="80"/>
    <col min="974" max="974" width="9.85546875" style="80" bestFit="1" customWidth="1"/>
    <col min="975" max="976" width="10.5703125" style="80" customWidth="1"/>
    <col min="977" max="1216" width="9.140625" style="80"/>
    <col min="1217" max="1219" width="2.28515625" style="80" customWidth="1"/>
    <col min="1220" max="1220" width="7.42578125" style="80" customWidth="1"/>
    <col min="1221" max="1221" width="2.140625" style="80" customWidth="1"/>
    <col min="1222" max="1222" width="2.42578125" style="80" customWidth="1"/>
    <col min="1223" max="1223" width="28.85546875" style="80" customWidth="1"/>
    <col min="1224" max="1224" width="8.28515625" style="80" bestFit="1" customWidth="1"/>
    <col min="1225" max="1225" width="1.7109375" style="80" customWidth="1"/>
    <col min="1226" max="1226" width="14.7109375" style="80" customWidth="1"/>
    <col min="1227" max="1227" width="1.7109375" style="80" customWidth="1"/>
    <col min="1228" max="1228" width="14.7109375" style="80" customWidth="1"/>
    <col min="1229" max="1229" width="9.140625" style="80"/>
    <col min="1230" max="1230" width="9.85546875" style="80" bestFit="1" customWidth="1"/>
    <col min="1231" max="1232" width="10.5703125" style="80" customWidth="1"/>
    <col min="1233" max="1472" width="9.140625" style="80"/>
    <col min="1473" max="1475" width="2.28515625" style="80" customWidth="1"/>
    <col min="1476" max="1476" width="7.42578125" style="80" customWidth="1"/>
    <col min="1477" max="1477" width="2.140625" style="80" customWidth="1"/>
    <col min="1478" max="1478" width="2.42578125" style="80" customWidth="1"/>
    <col min="1479" max="1479" width="28.85546875" style="80" customWidth="1"/>
    <col min="1480" max="1480" width="8.28515625" style="80" bestFit="1" customWidth="1"/>
    <col min="1481" max="1481" width="1.7109375" style="80" customWidth="1"/>
    <col min="1482" max="1482" width="14.7109375" style="80" customWidth="1"/>
    <col min="1483" max="1483" width="1.7109375" style="80" customWidth="1"/>
    <col min="1484" max="1484" width="14.7109375" style="80" customWidth="1"/>
    <col min="1485" max="1485" width="9.140625" style="80"/>
    <col min="1486" max="1486" width="9.85546875" style="80" bestFit="1" customWidth="1"/>
    <col min="1487" max="1488" width="10.5703125" style="80" customWidth="1"/>
    <col min="1489" max="1728" width="9.140625" style="80"/>
    <col min="1729" max="1731" width="2.28515625" style="80" customWidth="1"/>
    <col min="1732" max="1732" width="7.42578125" style="80" customWidth="1"/>
    <col min="1733" max="1733" width="2.140625" style="80" customWidth="1"/>
    <col min="1734" max="1734" width="2.42578125" style="80" customWidth="1"/>
    <col min="1735" max="1735" width="28.85546875" style="80" customWidth="1"/>
    <col min="1736" max="1736" width="8.28515625" style="80" bestFit="1" customWidth="1"/>
    <col min="1737" max="1737" width="1.7109375" style="80" customWidth="1"/>
    <col min="1738" max="1738" width="14.7109375" style="80" customWidth="1"/>
    <col min="1739" max="1739" width="1.7109375" style="80" customWidth="1"/>
    <col min="1740" max="1740" width="14.7109375" style="80" customWidth="1"/>
    <col min="1741" max="1741" width="9.140625" style="80"/>
    <col min="1742" max="1742" width="9.85546875" style="80" bestFit="1" customWidth="1"/>
    <col min="1743" max="1744" width="10.5703125" style="80" customWidth="1"/>
    <col min="1745" max="1984" width="9.140625" style="80"/>
    <col min="1985" max="1987" width="2.28515625" style="80" customWidth="1"/>
    <col min="1988" max="1988" width="7.42578125" style="80" customWidth="1"/>
    <col min="1989" max="1989" width="2.140625" style="80" customWidth="1"/>
    <col min="1990" max="1990" width="2.42578125" style="80" customWidth="1"/>
    <col min="1991" max="1991" width="28.85546875" style="80" customWidth="1"/>
    <col min="1992" max="1992" width="8.28515625" style="80" bestFit="1" customWidth="1"/>
    <col min="1993" max="1993" width="1.7109375" style="80" customWidth="1"/>
    <col min="1994" max="1994" width="14.7109375" style="80" customWidth="1"/>
    <col min="1995" max="1995" width="1.7109375" style="80" customWidth="1"/>
    <col min="1996" max="1996" width="14.7109375" style="80" customWidth="1"/>
    <col min="1997" max="1997" width="9.140625" style="80"/>
    <col min="1998" max="1998" width="9.85546875" style="80" bestFit="1" customWidth="1"/>
    <col min="1999" max="2000" width="10.5703125" style="80" customWidth="1"/>
    <col min="2001" max="2240" width="9.140625" style="80"/>
    <col min="2241" max="2243" width="2.28515625" style="80" customWidth="1"/>
    <col min="2244" max="2244" width="7.42578125" style="80" customWidth="1"/>
    <col min="2245" max="2245" width="2.140625" style="80" customWidth="1"/>
    <col min="2246" max="2246" width="2.42578125" style="80" customWidth="1"/>
    <col min="2247" max="2247" width="28.85546875" style="80" customWidth="1"/>
    <col min="2248" max="2248" width="8.28515625" style="80" bestFit="1" customWidth="1"/>
    <col min="2249" max="2249" width="1.7109375" style="80" customWidth="1"/>
    <col min="2250" max="2250" width="14.7109375" style="80" customWidth="1"/>
    <col min="2251" max="2251" width="1.7109375" style="80" customWidth="1"/>
    <col min="2252" max="2252" width="14.7109375" style="80" customWidth="1"/>
    <col min="2253" max="2253" width="9.140625" style="80"/>
    <col min="2254" max="2254" width="9.85546875" style="80" bestFit="1" customWidth="1"/>
    <col min="2255" max="2256" width="10.5703125" style="80" customWidth="1"/>
    <col min="2257" max="2496" width="9.140625" style="80"/>
    <col min="2497" max="2499" width="2.28515625" style="80" customWidth="1"/>
    <col min="2500" max="2500" width="7.42578125" style="80" customWidth="1"/>
    <col min="2501" max="2501" width="2.140625" style="80" customWidth="1"/>
    <col min="2502" max="2502" width="2.42578125" style="80" customWidth="1"/>
    <col min="2503" max="2503" width="28.85546875" style="80" customWidth="1"/>
    <col min="2504" max="2504" width="8.28515625" style="80" bestFit="1" customWidth="1"/>
    <col min="2505" max="2505" width="1.7109375" style="80" customWidth="1"/>
    <col min="2506" max="2506" width="14.7109375" style="80" customWidth="1"/>
    <col min="2507" max="2507" width="1.7109375" style="80" customWidth="1"/>
    <col min="2508" max="2508" width="14.7109375" style="80" customWidth="1"/>
    <col min="2509" max="2509" width="9.140625" style="80"/>
    <col min="2510" max="2510" width="9.85546875" style="80" bestFit="1" customWidth="1"/>
    <col min="2511" max="2512" width="10.5703125" style="80" customWidth="1"/>
    <col min="2513" max="2752" width="9.140625" style="80"/>
    <col min="2753" max="2755" width="2.28515625" style="80" customWidth="1"/>
    <col min="2756" max="2756" width="7.42578125" style="80" customWidth="1"/>
    <col min="2757" max="2757" width="2.140625" style="80" customWidth="1"/>
    <col min="2758" max="2758" width="2.42578125" style="80" customWidth="1"/>
    <col min="2759" max="2759" width="28.85546875" style="80" customWidth="1"/>
    <col min="2760" max="2760" width="8.28515625" style="80" bestFit="1" customWidth="1"/>
    <col min="2761" max="2761" width="1.7109375" style="80" customWidth="1"/>
    <col min="2762" max="2762" width="14.7109375" style="80" customWidth="1"/>
    <col min="2763" max="2763" width="1.7109375" style="80" customWidth="1"/>
    <col min="2764" max="2764" width="14.7109375" style="80" customWidth="1"/>
    <col min="2765" max="2765" width="9.140625" style="80"/>
    <col min="2766" max="2766" width="9.85546875" style="80" bestFit="1" customWidth="1"/>
    <col min="2767" max="2768" width="10.5703125" style="80" customWidth="1"/>
    <col min="2769" max="3008" width="9.140625" style="80"/>
    <col min="3009" max="3011" width="2.28515625" style="80" customWidth="1"/>
    <col min="3012" max="3012" width="7.42578125" style="80" customWidth="1"/>
    <col min="3013" max="3013" width="2.140625" style="80" customWidth="1"/>
    <col min="3014" max="3014" width="2.42578125" style="80" customWidth="1"/>
    <col min="3015" max="3015" width="28.85546875" style="80" customWidth="1"/>
    <col min="3016" max="3016" width="8.28515625" style="80" bestFit="1" customWidth="1"/>
    <col min="3017" max="3017" width="1.7109375" style="80" customWidth="1"/>
    <col min="3018" max="3018" width="14.7109375" style="80" customWidth="1"/>
    <col min="3019" max="3019" width="1.7109375" style="80" customWidth="1"/>
    <col min="3020" max="3020" width="14.7109375" style="80" customWidth="1"/>
    <col min="3021" max="3021" width="9.140625" style="80"/>
    <col min="3022" max="3022" width="9.85546875" style="80" bestFit="1" customWidth="1"/>
    <col min="3023" max="3024" width="10.5703125" style="80" customWidth="1"/>
    <col min="3025" max="3264" width="9.140625" style="80"/>
    <col min="3265" max="3267" width="2.28515625" style="80" customWidth="1"/>
    <col min="3268" max="3268" width="7.42578125" style="80" customWidth="1"/>
    <col min="3269" max="3269" width="2.140625" style="80" customWidth="1"/>
    <col min="3270" max="3270" width="2.42578125" style="80" customWidth="1"/>
    <col min="3271" max="3271" width="28.85546875" style="80" customWidth="1"/>
    <col min="3272" max="3272" width="8.28515625" style="80" bestFit="1" customWidth="1"/>
    <col min="3273" max="3273" width="1.7109375" style="80" customWidth="1"/>
    <col min="3274" max="3274" width="14.7109375" style="80" customWidth="1"/>
    <col min="3275" max="3275" width="1.7109375" style="80" customWidth="1"/>
    <col min="3276" max="3276" width="14.7109375" style="80" customWidth="1"/>
    <col min="3277" max="3277" width="9.140625" style="80"/>
    <col min="3278" max="3278" width="9.85546875" style="80" bestFit="1" customWidth="1"/>
    <col min="3279" max="3280" width="10.5703125" style="80" customWidth="1"/>
    <col min="3281" max="3520" width="9.140625" style="80"/>
    <col min="3521" max="3523" width="2.28515625" style="80" customWidth="1"/>
    <col min="3524" max="3524" width="7.42578125" style="80" customWidth="1"/>
    <col min="3525" max="3525" width="2.140625" style="80" customWidth="1"/>
    <col min="3526" max="3526" width="2.42578125" style="80" customWidth="1"/>
    <col min="3527" max="3527" width="28.85546875" style="80" customWidth="1"/>
    <col min="3528" max="3528" width="8.28515625" style="80" bestFit="1" customWidth="1"/>
    <col min="3529" max="3529" width="1.7109375" style="80" customWidth="1"/>
    <col min="3530" max="3530" width="14.7109375" style="80" customWidth="1"/>
    <col min="3531" max="3531" width="1.7109375" style="80" customWidth="1"/>
    <col min="3532" max="3532" width="14.7109375" style="80" customWidth="1"/>
    <col min="3533" max="3533" width="9.140625" style="80"/>
    <col min="3534" max="3534" width="9.85546875" style="80" bestFit="1" customWidth="1"/>
    <col min="3535" max="3536" width="10.5703125" style="80" customWidth="1"/>
    <col min="3537" max="3776" width="9.140625" style="80"/>
    <col min="3777" max="3779" width="2.28515625" style="80" customWidth="1"/>
    <col min="3780" max="3780" width="7.42578125" style="80" customWidth="1"/>
    <col min="3781" max="3781" width="2.140625" style="80" customWidth="1"/>
    <col min="3782" max="3782" width="2.42578125" style="80" customWidth="1"/>
    <col min="3783" max="3783" width="28.85546875" style="80" customWidth="1"/>
    <col min="3784" max="3784" width="8.28515625" style="80" bestFit="1" customWidth="1"/>
    <col min="3785" max="3785" width="1.7109375" style="80" customWidth="1"/>
    <col min="3786" max="3786" width="14.7109375" style="80" customWidth="1"/>
    <col min="3787" max="3787" width="1.7109375" style="80" customWidth="1"/>
    <col min="3788" max="3788" width="14.7109375" style="80" customWidth="1"/>
    <col min="3789" max="3789" width="9.140625" style="80"/>
    <col min="3790" max="3790" width="9.85546875" style="80" bestFit="1" customWidth="1"/>
    <col min="3791" max="3792" width="10.5703125" style="80" customWidth="1"/>
    <col min="3793" max="4032" width="9.140625" style="80"/>
    <col min="4033" max="4035" width="2.28515625" style="80" customWidth="1"/>
    <col min="4036" max="4036" width="7.42578125" style="80" customWidth="1"/>
    <col min="4037" max="4037" width="2.140625" style="80" customWidth="1"/>
    <col min="4038" max="4038" width="2.42578125" style="80" customWidth="1"/>
    <col min="4039" max="4039" width="28.85546875" style="80" customWidth="1"/>
    <col min="4040" max="4040" width="8.28515625" style="80" bestFit="1" customWidth="1"/>
    <col min="4041" max="4041" width="1.7109375" style="80" customWidth="1"/>
    <col min="4042" max="4042" width="14.7109375" style="80" customWidth="1"/>
    <col min="4043" max="4043" width="1.7109375" style="80" customWidth="1"/>
    <col min="4044" max="4044" width="14.7109375" style="80" customWidth="1"/>
    <col min="4045" max="4045" width="9.140625" style="80"/>
    <col min="4046" max="4046" width="9.85546875" style="80" bestFit="1" customWidth="1"/>
    <col min="4047" max="4048" width="10.5703125" style="80" customWidth="1"/>
    <col min="4049" max="4288" width="9.140625" style="80"/>
    <col min="4289" max="4291" width="2.28515625" style="80" customWidth="1"/>
    <col min="4292" max="4292" width="7.42578125" style="80" customWidth="1"/>
    <col min="4293" max="4293" width="2.140625" style="80" customWidth="1"/>
    <col min="4294" max="4294" width="2.42578125" style="80" customWidth="1"/>
    <col min="4295" max="4295" width="28.85546875" style="80" customWidth="1"/>
    <col min="4296" max="4296" width="8.28515625" style="80" bestFit="1" customWidth="1"/>
    <col min="4297" max="4297" width="1.7109375" style="80" customWidth="1"/>
    <col min="4298" max="4298" width="14.7109375" style="80" customWidth="1"/>
    <col min="4299" max="4299" width="1.7109375" style="80" customWidth="1"/>
    <col min="4300" max="4300" width="14.7109375" style="80" customWidth="1"/>
    <col min="4301" max="4301" width="9.140625" style="80"/>
    <col min="4302" max="4302" width="9.85546875" style="80" bestFit="1" customWidth="1"/>
    <col min="4303" max="4304" width="10.5703125" style="80" customWidth="1"/>
    <col min="4305" max="4544" width="9.140625" style="80"/>
    <col min="4545" max="4547" width="2.28515625" style="80" customWidth="1"/>
    <col min="4548" max="4548" width="7.42578125" style="80" customWidth="1"/>
    <col min="4549" max="4549" width="2.140625" style="80" customWidth="1"/>
    <col min="4550" max="4550" width="2.42578125" style="80" customWidth="1"/>
    <col min="4551" max="4551" width="28.85546875" style="80" customWidth="1"/>
    <col min="4552" max="4552" width="8.28515625" style="80" bestFit="1" customWidth="1"/>
    <col min="4553" max="4553" width="1.7109375" style="80" customWidth="1"/>
    <col min="4554" max="4554" width="14.7109375" style="80" customWidth="1"/>
    <col min="4555" max="4555" width="1.7109375" style="80" customWidth="1"/>
    <col min="4556" max="4556" width="14.7109375" style="80" customWidth="1"/>
    <col min="4557" max="4557" width="9.140625" style="80"/>
    <col min="4558" max="4558" width="9.85546875" style="80" bestFit="1" customWidth="1"/>
    <col min="4559" max="4560" width="10.5703125" style="80" customWidth="1"/>
    <col min="4561" max="4800" width="9.140625" style="80"/>
    <col min="4801" max="4803" width="2.28515625" style="80" customWidth="1"/>
    <col min="4804" max="4804" width="7.42578125" style="80" customWidth="1"/>
    <col min="4805" max="4805" width="2.140625" style="80" customWidth="1"/>
    <col min="4806" max="4806" width="2.42578125" style="80" customWidth="1"/>
    <col min="4807" max="4807" width="28.85546875" style="80" customWidth="1"/>
    <col min="4808" max="4808" width="8.28515625" style="80" bestFit="1" customWidth="1"/>
    <col min="4809" max="4809" width="1.7109375" style="80" customWidth="1"/>
    <col min="4810" max="4810" width="14.7109375" style="80" customWidth="1"/>
    <col min="4811" max="4811" width="1.7109375" style="80" customWidth="1"/>
    <col min="4812" max="4812" width="14.7109375" style="80" customWidth="1"/>
    <col min="4813" max="4813" width="9.140625" style="80"/>
    <col min="4814" max="4814" width="9.85546875" style="80" bestFit="1" customWidth="1"/>
    <col min="4815" max="4816" width="10.5703125" style="80" customWidth="1"/>
    <col min="4817" max="5056" width="9.140625" style="80"/>
    <col min="5057" max="5059" width="2.28515625" style="80" customWidth="1"/>
    <col min="5060" max="5060" width="7.42578125" style="80" customWidth="1"/>
    <col min="5061" max="5061" width="2.140625" style="80" customWidth="1"/>
    <col min="5062" max="5062" width="2.42578125" style="80" customWidth="1"/>
    <col min="5063" max="5063" width="28.85546875" style="80" customWidth="1"/>
    <col min="5064" max="5064" width="8.28515625" style="80" bestFit="1" customWidth="1"/>
    <col min="5065" max="5065" width="1.7109375" style="80" customWidth="1"/>
    <col min="5066" max="5066" width="14.7109375" style="80" customWidth="1"/>
    <col min="5067" max="5067" width="1.7109375" style="80" customWidth="1"/>
    <col min="5068" max="5068" width="14.7109375" style="80" customWidth="1"/>
    <col min="5069" max="5069" width="9.140625" style="80"/>
    <col min="5070" max="5070" width="9.85546875" style="80" bestFit="1" customWidth="1"/>
    <col min="5071" max="5072" width="10.5703125" style="80" customWidth="1"/>
    <col min="5073" max="5312" width="9.140625" style="80"/>
    <col min="5313" max="5315" width="2.28515625" style="80" customWidth="1"/>
    <col min="5316" max="5316" width="7.42578125" style="80" customWidth="1"/>
    <col min="5317" max="5317" width="2.140625" style="80" customWidth="1"/>
    <col min="5318" max="5318" width="2.42578125" style="80" customWidth="1"/>
    <col min="5319" max="5319" width="28.85546875" style="80" customWidth="1"/>
    <col min="5320" max="5320" width="8.28515625" style="80" bestFit="1" customWidth="1"/>
    <col min="5321" max="5321" width="1.7109375" style="80" customWidth="1"/>
    <col min="5322" max="5322" width="14.7109375" style="80" customWidth="1"/>
    <col min="5323" max="5323" width="1.7109375" style="80" customWidth="1"/>
    <col min="5324" max="5324" width="14.7109375" style="80" customWidth="1"/>
    <col min="5325" max="5325" width="9.140625" style="80"/>
    <col min="5326" max="5326" width="9.85546875" style="80" bestFit="1" customWidth="1"/>
    <col min="5327" max="5328" width="10.5703125" style="80" customWidth="1"/>
    <col min="5329" max="5568" width="9.140625" style="80"/>
    <col min="5569" max="5571" width="2.28515625" style="80" customWidth="1"/>
    <col min="5572" max="5572" width="7.42578125" style="80" customWidth="1"/>
    <col min="5573" max="5573" width="2.140625" style="80" customWidth="1"/>
    <col min="5574" max="5574" width="2.42578125" style="80" customWidth="1"/>
    <col min="5575" max="5575" width="28.85546875" style="80" customWidth="1"/>
    <col min="5576" max="5576" width="8.28515625" style="80" bestFit="1" customWidth="1"/>
    <col min="5577" max="5577" width="1.7109375" style="80" customWidth="1"/>
    <col min="5578" max="5578" width="14.7109375" style="80" customWidth="1"/>
    <col min="5579" max="5579" width="1.7109375" style="80" customWidth="1"/>
    <col min="5580" max="5580" width="14.7109375" style="80" customWidth="1"/>
    <col min="5581" max="5581" width="9.140625" style="80"/>
    <col min="5582" max="5582" width="9.85546875" style="80" bestFit="1" customWidth="1"/>
    <col min="5583" max="5584" width="10.5703125" style="80" customWidth="1"/>
    <col min="5585" max="5824" width="9.140625" style="80"/>
    <col min="5825" max="5827" width="2.28515625" style="80" customWidth="1"/>
    <col min="5828" max="5828" width="7.42578125" style="80" customWidth="1"/>
    <col min="5829" max="5829" width="2.140625" style="80" customWidth="1"/>
    <col min="5830" max="5830" width="2.42578125" style="80" customWidth="1"/>
    <col min="5831" max="5831" width="28.85546875" style="80" customWidth="1"/>
    <col min="5832" max="5832" width="8.28515625" style="80" bestFit="1" customWidth="1"/>
    <col min="5833" max="5833" width="1.7109375" style="80" customWidth="1"/>
    <col min="5834" max="5834" width="14.7109375" style="80" customWidth="1"/>
    <col min="5835" max="5835" width="1.7109375" style="80" customWidth="1"/>
    <col min="5836" max="5836" width="14.7109375" style="80" customWidth="1"/>
    <col min="5837" max="5837" width="9.140625" style="80"/>
    <col min="5838" max="5838" width="9.85546875" style="80" bestFit="1" customWidth="1"/>
    <col min="5839" max="5840" width="10.5703125" style="80" customWidth="1"/>
    <col min="5841" max="6080" width="9.140625" style="80"/>
    <col min="6081" max="6083" width="2.28515625" style="80" customWidth="1"/>
    <col min="6084" max="6084" width="7.42578125" style="80" customWidth="1"/>
    <col min="6085" max="6085" width="2.140625" style="80" customWidth="1"/>
    <col min="6086" max="6086" width="2.42578125" style="80" customWidth="1"/>
    <col min="6087" max="6087" width="28.85546875" style="80" customWidth="1"/>
    <col min="6088" max="6088" width="8.28515625" style="80" bestFit="1" customWidth="1"/>
    <col min="6089" max="6089" width="1.7109375" style="80" customWidth="1"/>
    <col min="6090" max="6090" width="14.7109375" style="80" customWidth="1"/>
    <col min="6091" max="6091" width="1.7109375" style="80" customWidth="1"/>
    <col min="6092" max="6092" width="14.7109375" style="80" customWidth="1"/>
    <col min="6093" max="6093" width="9.140625" style="80"/>
    <col min="6094" max="6094" width="9.85546875" style="80" bestFit="1" customWidth="1"/>
    <col min="6095" max="6096" width="10.5703125" style="80" customWidth="1"/>
    <col min="6097" max="6336" width="9.140625" style="80"/>
    <col min="6337" max="6339" width="2.28515625" style="80" customWidth="1"/>
    <col min="6340" max="6340" width="7.42578125" style="80" customWidth="1"/>
    <col min="6341" max="6341" width="2.140625" style="80" customWidth="1"/>
    <col min="6342" max="6342" width="2.42578125" style="80" customWidth="1"/>
    <col min="6343" max="6343" width="28.85546875" style="80" customWidth="1"/>
    <col min="6344" max="6344" width="8.28515625" style="80" bestFit="1" customWidth="1"/>
    <col min="6345" max="6345" width="1.7109375" style="80" customWidth="1"/>
    <col min="6346" max="6346" width="14.7109375" style="80" customWidth="1"/>
    <col min="6347" max="6347" width="1.7109375" style="80" customWidth="1"/>
    <col min="6348" max="6348" width="14.7109375" style="80" customWidth="1"/>
    <col min="6349" max="6349" width="9.140625" style="80"/>
    <col min="6350" max="6350" width="9.85546875" style="80" bestFit="1" customWidth="1"/>
    <col min="6351" max="6352" width="10.5703125" style="80" customWidth="1"/>
    <col min="6353" max="6592" width="9.140625" style="80"/>
    <col min="6593" max="6595" width="2.28515625" style="80" customWidth="1"/>
    <col min="6596" max="6596" width="7.42578125" style="80" customWidth="1"/>
    <col min="6597" max="6597" width="2.140625" style="80" customWidth="1"/>
    <col min="6598" max="6598" width="2.42578125" style="80" customWidth="1"/>
    <col min="6599" max="6599" width="28.85546875" style="80" customWidth="1"/>
    <col min="6600" max="6600" width="8.28515625" style="80" bestFit="1" customWidth="1"/>
    <col min="6601" max="6601" width="1.7109375" style="80" customWidth="1"/>
    <col min="6602" max="6602" width="14.7109375" style="80" customWidth="1"/>
    <col min="6603" max="6603" width="1.7109375" style="80" customWidth="1"/>
    <col min="6604" max="6604" width="14.7109375" style="80" customWidth="1"/>
    <col min="6605" max="6605" width="9.140625" style="80"/>
    <col min="6606" max="6606" width="9.85546875" style="80" bestFit="1" customWidth="1"/>
    <col min="6607" max="6608" width="10.5703125" style="80" customWidth="1"/>
    <col min="6609" max="6848" width="9.140625" style="80"/>
    <col min="6849" max="6851" width="2.28515625" style="80" customWidth="1"/>
    <col min="6852" max="6852" width="7.42578125" style="80" customWidth="1"/>
    <col min="6853" max="6853" width="2.140625" style="80" customWidth="1"/>
    <col min="6854" max="6854" width="2.42578125" style="80" customWidth="1"/>
    <col min="6855" max="6855" width="28.85546875" style="80" customWidth="1"/>
    <col min="6856" max="6856" width="8.28515625" style="80" bestFit="1" customWidth="1"/>
    <col min="6857" max="6857" width="1.7109375" style="80" customWidth="1"/>
    <col min="6858" max="6858" width="14.7109375" style="80" customWidth="1"/>
    <col min="6859" max="6859" width="1.7109375" style="80" customWidth="1"/>
    <col min="6860" max="6860" width="14.7109375" style="80" customWidth="1"/>
    <col min="6861" max="6861" width="9.140625" style="80"/>
    <col min="6862" max="6862" width="9.85546875" style="80" bestFit="1" customWidth="1"/>
    <col min="6863" max="6864" width="10.5703125" style="80" customWidth="1"/>
    <col min="6865" max="7104" width="9.140625" style="80"/>
    <col min="7105" max="7107" width="2.28515625" style="80" customWidth="1"/>
    <col min="7108" max="7108" width="7.42578125" style="80" customWidth="1"/>
    <col min="7109" max="7109" width="2.140625" style="80" customWidth="1"/>
    <col min="7110" max="7110" width="2.42578125" style="80" customWidth="1"/>
    <col min="7111" max="7111" width="28.85546875" style="80" customWidth="1"/>
    <col min="7112" max="7112" width="8.28515625" style="80" bestFit="1" customWidth="1"/>
    <col min="7113" max="7113" width="1.7109375" style="80" customWidth="1"/>
    <col min="7114" max="7114" width="14.7109375" style="80" customWidth="1"/>
    <col min="7115" max="7115" width="1.7109375" style="80" customWidth="1"/>
    <col min="7116" max="7116" width="14.7109375" style="80" customWidth="1"/>
    <col min="7117" max="7117" width="9.140625" style="80"/>
    <col min="7118" max="7118" width="9.85546875" style="80" bestFit="1" customWidth="1"/>
    <col min="7119" max="7120" width="10.5703125" style="80" customWidth="1"/>
    <col min="7121" max="7360" width="9.140625" style="80"/>
    <col min="7361" max="7363" width="2.28515625" style="80" customWidth="1"/>
    <col min="7364" max="7364" width="7.42578125" style="80" customWidth="1"/>
    <col min="7365" max="7365" width="2.140625" style="80" customWidth="1"/>
    <col min="7366" max="7366" width="2.42578125" style="80" customWidth="1"/>
    <col min="7367" max="7367" width="28.85546875" style="80" customWidth="1"/>
    <col min="7368" max="7368" width="8.28515625" style="80" bestFit="1" customWidth="1"/>
    <col min="7369" max="7369" width="1.7109375" style="80" customWidth="1"/>
    <col min="7370" max="7370" width="14.7109375" style="80" customWidth="1"/>
    <col min="7371" max="7371" width="1.7109375" style="80" customWidth="1"/>
    <col min="7372" max="7372" width="14.7109375" style="80" customWidth="1"/>
    <col min="7373" max="7373" width="9.140625" style="80"/>
    <col min="7374" max="7374" width="9.85546875" style="80" bestFit="1" customWidth="1"/>
    <col min="7375" max="7376" width="10.5703125" style="80" customWidth="1"/>
    <col min="7377" max="7616" width="9.140625" style="80"/>
    <col min="7617" max="7619" width="2.28515625" style="80" customWidth="1"/>
    <col min="7620" max="7620" width="7.42578125" style="80" customWidth="1"/>
    <col min="7621" max="7621" width="2.140625" style="80" customWidth="1"/>
    <col min="7622" max="7622" width="2.42578125" style="80" customWidth="1"/>
    <col min="7623" max="7623" width="28.85546875" style="80" customWidth="1"/>
    <col min="7624" max="7624" width="8.28515625" style="80" bestFit="1" customWidth="1"/>
    <col min="7625" max="7625" width="1.7109375" style="80" customWidth="1"/>
    <col min="7626" max="7626" width="14.7109375" style="80" customWidth="1"/>
    <col min="7627" max="7627" width="1.7109375" style="80" customWidth="1"/>
    <col min="7628" max="7628" width="14.7109375" style="80" customWidth="1"/>
    <col min="7629" max="7629" width="9.140625" style="80"/>
    <col min="7630" max="7630" width="9.85546875" style="80" bestFit="1" customWidth="1"/>
    <col min="7631" max="7632" width="10.5703125" style="80" customWidth="1"/>
    <col min="7633" max="7872" width="9.140625" style="80"/>
    <col min="7873" max="7875" width="2.28515625" style="80" customWidth="1"/>
    <col min="7876" max="7876" width="7.42578125" style="80" customWidth="1"/>
    <col min="7877" max="7877" width="2.140625" style="80" customWidth="1"/>
    <col min="7878" max="7878" width="2.42578125" style="80" customWidth="1"/>
    <col min="7879" max="7879" width="28.85546875" style="80" customWidth="1"/>
    <col min="7880" max="7880" width="8.28515625" style="80" bestFit="1" customWidth="1"/>
    <col min="7881" max="7881" width="1.7109375" style="80" customWidth="1"/>
    <col min="7882" max="7882" width="14.7109375" style="80" customWidth="1"/>
    <col min="7883" max="7883" width="1.7109375" style="80" customWidth="1"/>
    <col min="7884" max="7884" width="14.7109375" style="80" customWidth="1"/>
    <col min="7885" max="7885" width="9.140625" style="80"/>
    <col min="7886" max="7886" width="9.85546875" style="80" bestFit="1" customWidth="1"/>
    <col min="7887" max="7888" width="10.5703125" style="80" customWidth="1"/>
    <col min="7889" max="8128" width="9.140625" style="80"/>
    <col min="8129" max="8131" width="2.28515625" style="80" customWidth="1"/>
    <col min="8132" max="8132" width="7.42578125" style="80" customWidth="1"/>
    <col min="8133" max="8133" width="2.140625" style="80" customWidth="1"/>
    <col min="8134" max="8134" width="2.42578125" style="80" customWidth="1"/>
    <col min="8135" max="8135" width="28.85546875" style="80" customWidth="1"/>
    <col min="8136" max="8136" width="8.28515625" style="80" bestFit="1" customWidth="1"/>
    <col min="8137" max="8137" width="1.7109375" style="80" customWidth="1"/>
    <col min="8138" max="8138" width="14.7109375" style="80" customWidth="1"/>
    <col min="8139" max="8139" width="1.7109375" style="80" customWidth="1"/>
    <col min="8140" max="8140" width="14.7109375" style="80" customWidth="1"/>
    <col min="8141" max="8141" width="9.140625" style="80"/>
    <col min="8142" max="8142" width="9.85546875" style="80" bestFit="1" customWidth="1"/>
    <col min="8143" max="8144" width="10.5703125" style="80" customWidth="1"/>
    <col min="8145" max="8384" width="9.140625" style="80"/>
    <col min="8385" max="8387" width="2.28515625" style="80" customWidth="1"/>
    <col min="8388" max="8388" width="7.42578125" style="80" customWidth="1"/>
    <col min="8389" max="8389" width="2.140625" style="80" customWidth="1"/>
    <col min="8390" max="8390" width="2.42578125" style="80" customWidth="1"/>
    <col min="8391" max="8391" width="28.85546875" style="80" customWidth="1"/>
    <col min="8392" max="8392" width="8.28515625" style="80" bestFit="1" customWidth="1"/>
    <col min="8393" max="8393" width="1.7109375" style="80" customWidth="1"/>
    <col min="8394" max="8394" width="14.7109375" style="80" customWidth="1"/>
    <col min="8395" max="8395" width="1.7109375" style="80" customWidth="1"/>
    <col min="8396" max="8396" width="14.7109375" style="80" customWidth="1"/>
    <col min="8397" max="8397" width="9.140625" style="80"/>
    <col min="8398" max="8398" width="9.85546875" style="80" bestFit="1" customWidth="1"/>
    <col min="8399" max="8400" width="10.5703125" style="80" customWidth="1"/>
    <col min="8401" max="8640" width="9.140625" style="80"/>
    <col min="8641" max="8643" width="2.28515625" style="80" customWidth="1"/>
    <col min="8644" max="8644" width="7.42578125" style="80" customWidth="1"/>
    <col min="8645" max="8645" width="2.140625" style="80" customWidth="1"/>
    <col min="8646" max="8646" width="2.42578125" style="80" customWidth="1"/>
    <col min="8647" max="8647" width="28.85546875" style="80" customWidth="1"/>
    <col min="8648" max="8648" width="8.28515625" style="80" bestFit="1" customWidth="1"/>
    <col min="8649" max="8649" width="1.7109375" style="80" customWidth="1"/>
    <col min="8650" max="8650" width="14.7109375" style="80" customWidth="1"/>
    <col min="8651" max="8651" width="1.7109375" style="80" customWidth="1"/>
    <col min="8652" max="8652" width="14.7109375" style="80" customWidth="1"/>
    <col min="8653" max="8653" width="9.140625" style="80"/>
    <col min="8654" max="8654" width="9.85546875" style="80" bestFit="1" customWidth="1"/>
    <col min="8655" max="8656" width="10.5703125" style="80" customWidth="1"/>
    <col min="8657" max="8896" width="9.140625" style="80"/>
    <col min="8897" max="8899" width="2.28515625" style="80" customWidth="1"/>
    <col min="8900" max="8900" width="7.42578125" style="80" customWidth="1"/>
    <col min="8901" max="8901" width="2.140625" style="80" customWidth="1"/>
    <col min="8902" max="8902" width="2.42578125" style="80" customWidth="1"/>
    <col min="8903" max="8903" width="28.85546875" style="80" customWidth="1"/>
    <col min="8904" max="8904" width="8.28515625" style="80" bestFit="1" customWidth="1"/>
    <col min="8905" max="8905" width="1.7109375" style="80" customWidth="1"/>
    <col min="8906" max="8906" width="14.7109375" style="80" customWidth="1"/>
    <col min="8907" max="8907" width="1.7109375" style="80" customWidth="1"/>
    <col min="8908" max="8908" width="14.7109375" style="80" customWidth="1"/>
    <col min="8909" max="8909" width="9.140625" style="80"/>
    <col min="8910" max="8910" width="9.85546875" style="80" bestFit="1" customWidth="1"/>
    <col min="8911" max="8912" width="10.5703125" style="80" customWidth="1"/>
    <col min="8913" max="9152" width="9.140625" style="80"/>
    <col min="9153" max="9155" width="2.28515625" style="80" customWidth="1"/>
    <col min="9156" max="9156" width="7.42578125" style="80" customWidth="1"/>
    <col min="9157" max="9157" width="2.140625" style="80" customWidth="1"/>
    <col min="9158" max="9158" width="2.42578125" style="80" customWidth="1"/>
    <col min="9159" max="9159" width="28.85546875" style="80" customWidth="1"/>
    <col min="9160" max="9160" width="8.28515625" style="80" bestFit="1" customWidth="1"/>
    <col min="9161" max="9161" width="1.7109375" style="80" customWidth="1"/>
    <col min="9162" max="9162" width="14.7109375" style="80" customWidth="1"/>
    <col min="9163" max="9163" width="1.7109375" style="80" customWidth="1"/>
    <col min="9164" max="9164" width="14.7109375" style="80" customWidth="1"/>
    <col min="9165" max="9165" width="9.140625" style="80"/>
    <col min="9166" max="9166" width="9.85546875" style="80" bestFit="1" customWidth="1"/>
    <col min="9167" max="9168" width="10.5703125" style="80" customWidth="1"/>
    <col min="9169" max="9408" width="9.140625" style="80"/>
    <col min="9409" max="9411" width="2.28515625" style="80" customWidth="1"/>
    <col min="9412" max="9412" width="7.42578125" style="80" customWidth="1"/>
    <col min="9413" max="9413" width="2.140625" style="80" customWidth="1"/>
    <col min="9414" max="9414" width="2.42578125" style="80" customWidth="1"/>
    <col min="9415" max="9415" width="28.85546875" style="80" customWidth="1"/>
    <col min="9416" max="9416" width="8.28515625" style="80" bestFit="1" customWidth="1"/>
    <col min="9417" max="9417" width="1.7109375" style="80" customWidth="1"/>
    <col min="9418" max="9418" width="14.7109375" style="80" customWidth="1"/>
    <col min="9419" max="9419" width="1.7109375" style="80" customWidth="1"/>
    <col min="9420" max="9420" width="14.7109375" style="80" customWidth="1"/>
    <col min="9421" max="9421" width="9.140625" style="80"/>
    <col min="9422" max="9422" width="9.85546875" style="80" bestFit="1" customWidth="1"/>
    <col min="9423" max="9424" width="10.5703125" style="80" customWidth="1"/>
    <col min="9425" max="9664" width="9.140625" style="80"/>
    <col min="9665" max="9667" width="2.28515625" style="80" customWidth="1"/>
    <col min="9668" max="9668" width="7.42578125" style="80" customWidth="1"/>
    <col min="9669" max="9669" width="2.140625" style="80" customWidth="1"/>
    <col min="9670" max="9670" width="2.42578125" style="80" customWidth="1"/>
    <col min="9671" max="9671" width="28.85546875" style="80" customWidth="1"/>
    <col min="9672" max="9672" width="8.28515625" style="80" bestFit="1" customWidth="1"/>
    <col min="9673" max="9673" width="1.7109375" style="80" customWidth="1"/>
    <col min="9674" max="9674" width="14.7109375" style="80" customWidth="1"/>
    <col min="9675" max="9675" width="1.7109375" style="80" customWidth="1"/>
    <col min="9676" max="9676" width="14.7109375" style="80" customWidth="1"/>
    <col min="9677" max="9677" width="9.140625" style="80"/>
    <col min="9678" max="9678" width="9.85546875" style="80" bestFit="1" customWidth="1"/>
    <col min="9679" max="9680" width="10.5703125" style="80" customWidth="1"/>
    <col min="9681" max="9920" width="9.140625" style="80"/>
    <col min="9921" max="9923" width="2.28515625" style="80" customWidth="1"/>
    <col min="9924" max="9924" width="7.42578125" style="80" customWidth="1"/>
    <col min="9925" max="9925" width="2.140625" style="80" customWidth="1"/>
    <col min="9926" max="9926" width="2.42578125" style="80" customWidth="1"/>
    <col min="9927" max="9927" width="28.85546875" style="80" customWidth="1"/>
    <col min="9928" max="9928" width="8.28515625" style="80" bestFit="1" customWidth="1"/>
    <col min="9929" max="9929" width="1.7109375" style="80" customWidth="1"/>
    <col min="9930" max="9930" width="14.7109375" style="80" customWidth="1"/>
    <col min="9931" max="9931" width="1.7109375" style="80" customWidth="1"/>
    <col min="9932" max="9932" width="14.7109375" style="80" customWidth="1"/>
    <col min="9933" max="9933" width="9.140625" style="80"/>
    <col min="9934" max="9934" width="9.85546875" style="80" bestFit="1" customWidth="1"/>
    <col min="9935" max="9936" width="10.5703125" style="80" customWidth="1"/>
    <col min="9937" max="10176" width="9.140625" style="80"/>
    <col min="10177" max="10179" width="2.28515625" style="80" customWidth="1"/>
    <col min="10180" max="10180" width="7.42578125" style="80" customWidth="1"/>
    <col min="10181" max="10181" width="2.140625" style="80" customWidth="1"/>
    <col min="10182" max="10182" width="2.42578125" style="80" customWidth="1"/>
    <col min="10183" max="10183" width="28.85546875" style="80" customWidth="1"/>
    <col min="10184" max="10184" width="8.28515625" style="80" bestFit="1" customWidth="1"/>
    <col min="10185" max="10185" width="1.7109375" style="80" customWidth="1"/>
    <col min="10186" max="10186" width="14.7109375" style="80" customWidth="1"/>
    <col min="10187" max="10187" width="1.7109375" style="80" customWidth="1"/>
    <col min="10188" max="10188" width="14.7109375" style="80" customWidth="1"/>
    <col min="10189" max="10189" width="9.140625" style="80"/>
    <col min="10190" max="10190" width="9.85546875" style="80" bestFit="1" customWidth="1"/>
    <col min="10191" max="10192" width="10.5703125" style="80" customWidth="1"/>
    <col min="10193" max="10432" width="9.140625" style="80"/>
    <col min="10433" max="10435" width="2.28515625" style="80" customWidth="1"/>
    <col min="10436" max="10436" width="7.42578125" style="80" customWidth="1"/>
    <col min="10437" max="10437" width="2.140625" style="80" customWidth="1"/>
    <col min="10438" max="10438" width="2.42578125" style="80" customWidth="1"/>
    <col min="10439" max="10439" width="28.85546875" style="80" customWidth="1"/>
    <col min="10440" max="10440" width="8.28515625" style="80" bestFit="1" customWidth="1"/>
    <col min="10441" max="10441" width="1.7109375" style="80" customWidth="1"/>
    <col min="10442" max="10442" width="14.7109375" style="80" customWidth="1"/>
    <col min="10443" max="10443" width="1.7109375" style="80" customWidth="1"/>
    <col min="10444" max="10444" width="14.7109375" style="80" customWidth="1"/>
    <col min="10445" max="10445" width="9.140625" style="80"/>
    <col min="10446" max="10446" width="9.85546875" style="80" bestFit="1" customWidth="1"/>
    <col min="10447" max="10448" width="10.5703125" style="80" customWidth="1"/>
    <col min="10449" max="10688" width="9.140625" style="80"/>
    <col min="10689" max="10691" width="2.28515625" style="80" customWidth="1"/>
    <col min="10692" max="10692" width="7.42578125" style="80" customWidth="1"/>
    <col min="10693" max="10693" width="2.140625" style="80" customWidth="1"/>
    <col min="10694" max="10694" width="2.42578125" style="80" customWidth="1"/>
    <col min="10695" max="10695" width="28.85546875" style="80" customWidth="1"/>
    <col min="10696" max="10696" width="8.28515625" style="80" bestFit="1" customWidth="1"/>
    <col min="10697" max="10697" width="1.7109375" style="80" customWidth="1"/>
    <col min="10698" max="10698" width="14.7109375" style="80" customWidth="1"/>
    <col min="10699" max="10699" width="1.7109375" style="80" customWidth="1"/>
    <col min="10700" max="10700" width="14.7109375" style="80" customWidth="1"/>
    <col min="10701" max="10701" width="9.140625" style="80"/>
    <col min="10702" max="10702" width="9.85546875" style="80" bestFit="1" customWidth="1"/>
    <col min="10703" max="10704" width="10.5703125" style="80" customWidth="1"/>
    <col min="10705" max="10944" width="9.140625" style="80"/>
    <col min="10945" max="10947" width="2.28515625" style="80" customWidth="1"/>
    <col min="10948" max="10948" width="7.42578125" style="80" customWidth="1"/>
    <col min="10949" max="10949" width="2.140625" style="80" customWidth="1"/>
    <col min="10950" max="10950" width="2.42578125" style="80" customWidth="1"/>
    <col min="10951" max="10951" width="28.85546875" style="80" customWidth="1"/>
    <col min="10952" max="10952" width="8.28515625" style="80" bestFit="1" customWidth="1"/>
    <col min="10953" max="10953" width="1.7109375" style="80" customWidth="1"/>
    <col min="10954" max="10954" width="14.7109375" style="80" customWidth="1"/>
    <col min="10955" max="10955" width="1.7109375" style="80" customWidth="1"/>
    <col min="10956" max="10956" width="14.7109375" style="80" customWidth="1"/>
    <col min="10957" max="10957" width="9.140625" style="80"/>
    <col min="10958" max="10958" width="9.85546875" style="80" bestFit="1" customWidth="1"/>
    <col min="10959" max="10960" width="10.5703125" style="80" customWidth="1"/>
    <col min="10961" max="11200" width="9.140625" style="80"/>
    <col min="11201" max="11203" width="2.28515625" style="80" customWidth="1"/>
    <col min="11204" max="11204" width="7.42578125" style="80" customWidth="1"/>
    <col min="11205" max="11205" width="2.140625" style="80" customWidth="1"/>
    <col min="11206" max="11206" width="2.42578125" style="80" customWidth="1"/>
    <col min="11207" max="11207" width="28.85546875" style="80" customWidth="1"/>
    <col min="11208" max="11208" width="8.28515625" style="80" bestFit="1" customWidth="1"/>
    <col min="11209" max="11209" width="1.7109375" style="80" customWidth="1"/>
    <col min="11210" max="11210" width="14.7109375" style="80" customWidth="1"/>
    <col min="11211" max="11211" width="1.7109375" style="80" customWidth="1"/>
    <col min="11212" max="11212" width="14.7109375" style="80" customWidth="1"/>
    <col min="11213" max="11213" width="9.140625" style="80"/>
    <col min="11214" max="11214" width="9.85546875" style="80" bestFit="1" customWidth="1"/>
    <col min="11215" max="11216" width="10.5703125" style="80" customWidth="1"/>
    <col min="11217" max="11456" width="9.140625" style="80"/>
    <col min="11457" max="11459" width="2.28515625" style="80" customWidth="1"/>
    <col min="11460" max="11460" width="7.42578125" style="80" customWidth="1"/>
    <col min="11461" max="11461" width="2.140625" style="80" customWidth="1"/>
    <col min="11462" max="11462" width="2.42578125" style="80" customWidth="1"/>
    <col min="11463" max="11463" width="28.85546875" style="80" customWidth="1"/>
    <col min="11464" max="11464" width="8.28515625" style="80" bestFit="1" customWidth="1"/>
    <col min="11465" max="11465" width="1.7109375" style="80" customWidth="1"/>
    <col min="11466" max="11466" width="14.7109375" style="80" customWidth="1"/>
    <col min="11467" max="11467" width="1.7109375" style="80" customWidth="1"/>
    <col min="11468" max="11468" width="14.7109375" style="80" customWidth="1"/>
    <col min="11469" max="11469" width="9.140625" style="80"/>
    <col min="11470" max="11470" width="9.85546875" style="80" bestFit="1" customWidth="1"/>
    <col min="11471" max="11472" width="10.5703125" style="80" customWidth="1"/>
    <col min="11473" max="11712" width="9.140625" style="80"/>
    <col min="11713" max="11715" width="2.28515625" style="80" customWidth="1"/>
    <col min="11716" max="11716" width="7.42578125" style="80" customWidth="1"/>
    <col min="11717" max="11717" width="2.140625" style="80" customWidth="1"/>
    <col min="11718" max="11718" width="2.42578125" style="80" customWidth="1"/>
    <col min="11719" max="11719" width="28.85546875" style="80" customWidth="1"/>
    <col min="11720" max="11720" width="8.28515625" style="80" bestFit="1" customWidth="1"/>
    <col min="11721" max="11721" width="1.7109375" style="80" customWidth="1"/>
    <col min="11722" max="11722" width="14.7109375" style="80" customWidth="1"/>
    <col min="11723" max="11723" width="1.7109375" style="80" customWidth="1"/>
    <col min="11724" max="11724" width="14.7109375" style="80" customWidth="1"/>
    <col min="11725" max="11725" width="9.140625" style="80"/>
    <col min="11726" max="11726" width="9.85546875" style="80" bestFit="1" customWidth="1"/>
    <col min="11727" max="11728" width="10.5703125" style="80" customWidth="1"/>
    <col min="11729" max="11968" width="9.140625" style="80"/>
    <col min="11969" max="11971" width="2.28515625" style="80" customWidth="1"/>
    <col min="11972" max="11972" width="7.42578125" style="80" customWidth="1"/>
    <col min="11973" max="11973" width="2.140625" style="80" customWidth="1"/>
    <col min="11974" max="11974" width="2.42578125" style="80" customWidth="1"/>
    <col min="11975" max="11975" width="28.85546875" style="80" customWidth="1"/>
    <col min="11976" max="11976" width="8.28515625" style="80" bestFit="1" customWidth="1"/>
    <col min="11977" max="11977" width="1.7109375" style="80" customWidth="1"/>
    <col min="11978" max="11978" width="14.7109375" style="80" customWidth="1"/>
    <col min="11979" max="11979" width="1.7109375" style="80" customWidth="1"/>
    <col min="11980" max="11980" width="14.7109375" style="80" customWidth="1"/>
    <col min="11981" max="11981" width="9.140625" style="80"/>
    <col min="11982" max="11982" width="9.85546875" style="80" bestFit="1" customWidth="1"/>
    <col min="11983" max="11984" width="10.5703125" style="80" customWidth="1"/>
    <col min="11985" max="12224" width="9.140625" style="80"/>
    <col min="12225" max="12227" width="2.28515625" style="80" customWidth="1"/>
    <col min="12228" max="12228" width="7.42578125" style="80" customWidth="1"/>
    <col min="12229" max="12229" width="2.140625" style="80" customWidth="1"/>
    <col min="12230" max="12230" width="2.42578125" style="80" customWidth="1"/>
    <col min="12231" max="12231" width="28.85546875" style="80" customWidth="1"/>
    <col min="12232" max="12232" width="8.28515625" style="80" bestFit="1" customWidth="1"/>
    <col min="12233" max="12233" width="1.7109375" style="80" customWidth="1"/>
    <col min="12234" max="12234" width="14.7109375" style="80" customWidth="1"/>
    <col min="12235" max="12235" width="1.7109375" style="80" customWidth="1"/>
    <col min="12236" max="12236" width="14.7109375" style="80" customWidth="1"/>
    <col min="12237" max="12237" width="9.140625" style="80"/>
    <col min="12238" max="12238" width="9.85546875" style="80" bestFit="1" customWidth="1"/>
    <col min="12239" max="12240" width="10.5703125" style="80" customWidth="1"/>
    <col min="12241" max="12480" width="9.140625" style="80"/>
    <col min="12481" max="12483" width="2.28515625" style="80" customWidth="1"/>
    <col min="12484" max="12484" width="7.42578125" style="80" customWidth="1"/>
    <col min="12485" max="12485" width="2.140625" style="80" customWidth="1"/>
    <col min="12486" max="12486" width="2.42578125" style="80" customWidth="1"/>
    <col min="12487" max="12487" width="28.85546875" style="80" customWidth="1"/>
    <col min="12488" max="12488" width="8.28515625" style="80" bestFit="1" customWidth="1"/>
    <col min="12489" max="12489" width="1.7109375" style="80" customWidth="1"/>
    <col min="12490" max="12490" width="14.7109375" style="80" customWidth="1"/>
    <col min="12491" max="12491" width="1.7109375" style="80" customWidth="1"/>
    <col min="12492" max="12492" width="14.7109375" style="80" customWidth="1"/>
    <col min="12493" max="12493" width="9.140625" style="80"/>
    <col min="12494" max="12494" width="9.85546875" style="80" bestFit="1" customWidth="1"/>
    <col min="12495" max="12496" width="10.5703125" style="80" customWidth="1"/>
    <col min="12497" max="12736" width="9.140625" style="80"/>
    <col min="12737" max="12739" width="2.28515625" style="80" customWidth="1"/>
    <col min="12740" max="12740" width="7.42578125" style="80" customWidth="1"/>
    <col min="12741" max="12741" width="2.140625" style="80" customWidth="1"/>
    <col min="12742" max="12742" width="2.42578125" style="80" customWidth="1"/>
    <col min="12743" max="12743" width="28.85546875" style="80" customWidth="1"/>
    <col min="12744" max="12744" width="8.28515625" style="80" bestFit="1" customWidth="1"/>
    <col min="12745" max="12745" width="1.7109375" style="80" customWidth="1"/>
    <col min="12746" max="12746" width="14.7109375" style="80" customWidth="1"/>
    <col min="12747" max="12747" width="1.7109375" style="80" customWidth="1"/>
    <col min="12748" max="12748" width="14.7109375" style="80" customWidth="1"/>
    <col min="12749" max="12749" width="9.140625" style="80"/>
    <col min="12750" max="12750" width="9.85546875" style="80" bestFit="1" customWidth="1"/>
    <col min="12751" max="12752" width="10.5703125" style="80" customWidth="1"/>
    <col min="12753" max="12992" width="9.140625" style="80"/>
    <col min="12993" max="12995" width="2.28515625" style="80" customWidth="1"/>
    <col min="12996" max="12996" width="7.42578125" style="80" customWidth="1"/>
    <col min="12997" max="12997" width="2.140625" style="80" customWidth="1"/>
    <col min="12998" max="12998" width="2.42578125" style="80" customWidth="1"/>
    <col min="12999" max="12999" width="28.85546875" style="80" customWidth="1"/>
    <col min="13000" max="13000" width="8.28515625" style="80" bestFit="1" customWidth="1"/>
    <col min="13001" max="13001" width="1.7109375" style="80" customWidth="1"/>
    <col min="13002" max="13002" width="14.7109375" style="80" customWidth="1"/>
    <col min="13003" max="13003" width="1.7109375" style="80" customWidth="1"/>
    <col min="13004" max="13004" width="14.7109375" style="80" customWidth="1"/>
    <col min="13005" max="13005" width="9.140625" style="80"/>
    <col min="13006" max="13006" width="9.85546875" style="80" bestFit="1" customWidth="1"/>
    <col min="13007" max="13008" width="10.5703125" style="80" customWidth="1"/>
    <col min="13009" max="13248" width="9.140625" style="80"/>
    <col min="13249" max="13251" width="2.28515625" style="80" customWidth="1"/>
    <col min="13252" max="13252" width="7.42578125" style="80" customWidth="1"/>
    <col min="13253" max="13253" width="2.140625" style="80" customWidth="1"/>
    <col min="13254" max="13254" width="2.42578125" style="80" customWidth="1"/>
    <col min="13255" max="13255" width="28.85546875" style="80" customWidth="1"/>
    <col min="13256" max="13256" width="8.28515625" style="80" bestFit="1" customWidth="1"/>
    <col min="13257" max="13257" width="1.7109375" style="80" customWidth="1"/>
    <col min="13258" max="13258" width="14.7109375" style="80" customWidth="1"/>
    <col min="13259" max="13259" width="1.7109375" style="80" customWidth="1"/>
    <col min="13260" max="13260" width="14.7109375" style="80" customWidth="1"/>
    <col min="13261" max="13261" width="9.140625" style="80"/>
    <col min="13262" max="13262" width="9.85546875" style="80" bestFit="1" customWidth="1"/>
    <col min="13263" max="13264" width="10.5703125" style="80" customWidth="1"/>
    <col min="13265" max="13504" width="9.140625" style="80"/>
    <col min="13505" max="13507" width="2.28515625" style="80" customWidth="1"/>
    <col min="13508" max="13508" width="7.42578125" style="80" customWidth="1"/>
    <col min="13509" max="13509" width="2.140625" style="80" customWidth="1"/>
    <col min="13510" max="13510" width="2.42578125" style="80" customWidth="1"/>
    <col min="13511" max="13511" width="28.85546875" style="80" customWidth="1"/>
    <col min="13512" max="13512" width="8.28515625" style="80" bestFit="1" customWidth="1"/>
    <col min="13513" max="13513" width="1.7109375" style="80" customWidth="1"/>
    <col min="13514" max="13514" width="14.7109375" style="80" customWidth="1"/>
    <col min="13515" max="13515" width="1.7109375" style="80" customWidth="1"/>
    <col min="13516" max="13516" width="14.7109375" style="80" customWidth="1"/>
    <col min="13517" max="13517" width="9.140625" style="80"/>
    <col min="13518" max="13518" width="9.85546875" style="80" bestFit="1" customWidth="1"/>
    <col min="13519" max="13520" width="10.5703125" style="80" customWidth="1"/>
    <col min="13521" max="13760" width="9.140625" style="80"/>
    <col min="13761" max="13763" width="2.28515625" style="80" customWidth="1"/>
    <col min="13764" max="13764" width="7.42578125" style="80" customWidth="1"/>
    <col min="13765" max="13765" width="2.140625" style="80" customWidth="1"/>
    <col min="13766" max="13766" width="2.42578125" style="80" customWidth="1"/>
    <col min="13767" max="13767" width="28.85546875" style="80" customWidth="1"/>
    <col min="13768" max="13768" width="8.28515625" style="80" bestFit="1" customWidth="1"/>
    <col min="13769" max="13769" width="1.7109375" style="80" customWidth="1"/>
    <col min="13770" max="13770" width="14.7109375" style="80" customWidth="1"/>
    <col min="13771" max="13771" width="1.7109375" style="80" customWidth="1"/>
    <col min="13772" max="13772" width="14.7109375" style="80" customWidth="1"/>
    <col min="13773" max="13773" width="9.140625" style="80"/>
    <col min="13774" max="13774" width="9.85546875" style="80" bestFit="1" customWidth="1"/>
    <col min="13775" max="13776" width="10.5703125" style="80" customWidth="1"/>
    <col min="13777" max="14016" width="9.140625" style="80"/>
    <col min="14017" max="14019" width="2.28515625" style="80" customWidth="1"/>
    <col min="14020" max="14020" width="7.42578125" style="80" customWidth="1"/>
    <col min="14021" max="14021" width="2.140625" style="80" customWidth="1"/>
    <col min="14022" max="14022" width="2.42578125" style="80" customWidth="1"/>
    <col min="14023" max="14023" width="28.85546875" style="80" customWidth="1"/>
    <col min="14024" max="14024" width="8.28515625" style="80" bestFit="1" customWidth="1"/>
    <col min="14025" max="14025" width="1.7109375" style="80" customWidth="1"/>
    <col min="14026" max="14026" width="14.7109375" style="80" customWidth="1"/>
    <col min="14027" max="14027" width="1.7109375" style="80" customWidth="1"/>
    <col min="14028" max="14028" width="14.7109375" style="80" customWidth="1"/>
    <col min="14029" max="14029" width="9.140625" style="80"/>
    <col min="14030" max="14030" width="9.85546875" style="80" bestFit="1" customWidth="1"/>
    <col min="14031" max="14032" width="10.5703125" style="80" customWidth="1"/>
    <col min="14033" max="14272" width="9.140625" style="80"/>
    <col min="14273" max="14275" width="2.28515625" style="80" customWidth="1"/>
    <col min="14276" max="14276" width="7.42578125" style="80" customWidth="1"/>
    <col min="14277" max="14277" width="2.140625" style="80" customWidth="1"/>
    <col min="14278" max="14278" width="2.42578125" style="80" customWidth="1"/>
    <col min="14279" max="14279" width="28.85546875" style="80" customWidth="1"/>
    <col min="14280" max="14280" width="8.28515625" style="80" bestFit="1" customWidth="1"/>
    <col min="14281" max="14281" width="1.7109375" style="80" customWidth="1"/>
    <col min="14282" max="14282" width="14.7109375" style="80" customWidth="1"/>
    <col min="14283" max="14283" width="1.7109375" style="80" customWidth="1"/>
    <col min="14284" max="14284" width="14.7109375" style="80" customWidth="1"/>
    <col min="14285" max="14285" width="9.140625" style="80"/>
    <col min="14286" max="14286" width="9.85546875" style="80" bestFit="1" customWidth="1"/>
    <col min="14287" max="14288" width="10.5703125" style="80" customWidth="1"/>
    <col min="14289" max="14528" width="9.140625" style="80"/>
    <col min="14529" max="14531" width="2.28515625" style="80" customWidth="1"/>
    <col min="14532" max="14532" width="7.42578125" style="80" customWidth="1"/>
    <col min="14533" max="14533" width="2.140625" style="80" customWidth="1"/>
    <col min="14534" max="14534" width="2.42578125" style="80" customWidth="1"/>
    <col min="14535" max="14535" width="28.85546875" style="80" customWidth="1"/>
    <col min="14536" max="14536" width="8.28515625" style="80" bestFit="1" customWidth="1"/>
    <col min="14537" max="14537" width="1.7109375" style="80" customWidth="1"/>
    <col min="14538" max="14538" width="14.7109375" style="80" customWidth="1"/>
    <col min="14539" max="14539" width="1.7109375" style="80" customWidth="1"/>
    <col min="14540" max="14540" width="14.7109375" style="80" customWidth="1"/>
    <col min="14541" max="14541" width="9.140625" style="80"/>
    <col min="14542" max="14542" width="9.85546875" style="80" bestFit="1" customWidth="1"/>
    <col min="14543" max="14544" width="10.5703125" style="80" customWidth="1"/>
    <col min="14545" max="14784" width="9.140625" style="80"/>
    <col min="14785" max="14787" width="2.28515625" style="80" customWidth="1"/>
    <col min="14788" max="14788" width="7.42578125" style="80" customWidth="1"/>
    <col min="14789" max="14789" width="2.140625" style="80" customWidth="1"/>
    <col min="14790" max="14790" width="2.42578125" style="80" customWidth="1"/>
    <col min="14791" max="14791" width="28.85546875" style="80" customWidth="1"/>
    <col min="14792" max="14792" width="8.28515625" style="80" bestFit="1" customWidth="1"/>
    <col min="14793" max="14793" width="1.7109375" style="80" customWidth="1"/>
    <col min="14794" max="14794" width="14.7109375" style="80" customWidth="1"/>
    <col min="14795" max="14795" width="1.7109375" style="80" customWidth="1"/>
    <col min="14796" max="14796" width="14.7109375" style="80" customWidth="1"/>
    <col min="14797" max="14797" width="9.140625" style="80"/>
    <col min="14798" max="14798" width="9.85546875" style="80" bestFit="1" customWidth="1"/>
    <col min="14799" max="14800" width="10.5703125" style="80" customWidth="1"/>
    <col min="14801" max="15040" width="9.140625" style="80"/>
    <col min="15041" max="15043" width="2.28515625" style="80" customWidth="1"/>
    <col min="15044" max="15044" width="7.42578125" style="80" customWidth="1"/>
    <col min="15045" max="15045" width="2.140625" style="80" customWidth="1"/>
    <col min="15046" max="15046" width="2.42578125" style="80" customWidth="1"/>
    <col min="15047" max="15047" width="28.85546875" style="80" customWidth="1"/>
    <col min="15048" max="15048" width="8.28515625" style="80" bestFit="1" customWidth="1"/>
    <col min="15049" max="15049" width="1.7109375" style="80" customWidth="1"/>
    <col min="15050" max="15050" width="14.7109375" style="80" customWidth="1"/>
    <col min="15051" max="15051" width="1.7109375" style="80" customWidth="1"/>
    <col min="15052" max="15052" width="14.7109375" style="80" customWidth="1"/>
    <col min="15053" max="15053" width="9.140625" style="80"/>
    <col min="15054" max="15054" width="9.85546875" style="80" bestFit="1" customWidth="1"/>
    <col min="15055" max="15056" width="10.5703125" style="80" customWidth="1"/>
    <col min="15057" max="15296" width="9.140625" style="80"/>
    <col min="15297" max="15299" width="2.28515625" style="80" customWidth="1"/>
    <col min="15300" max="15300" width="7.42578125" style="80" customWidth="1"/>
    <col min="15301" max="15301" width="2.140625" style="80" customWidth="1"/>
    <col min="15302" max="15302" width="2.42578125" style="80" customWidth="1"/>
    <col min="15303" max="15303" width="28.85546875" style="80" customWidth="1"/>
    <col min="15304" max="15304" width="8.28515625" style="80" bestFit="1" customWidth="1"/>
    <col min="15305" max="15305" width="1.7109375" style="80" customWidth="1"/>
    <col min="15306" max="15306" width="14.7109375" style="80" customWidth="1"/>
    <col min="15307" max="15307" width="1.7109375" style="80" customWidth="1"/>
    <col min="15308" max="15308" width="14.7109375" style="80" customWidth="1"/>
    <col min="15309" max="15309" width="9.140625" style="80"/>
    <col min="15310" max="15310" width="9.85546875" style="80" bestFit="1" customWidth="1"/>
    <col min="15311" max="15312" width="10.5703125" style="80" customWidth="1"/>
    <col min="15313" max="15552" width="9.140625" style="80"/>
    <col min="15553" max="15555" width="2.28515625" style="80" customWidth="1"/>
    <col min="15556" max="15556" width="7.42578125" style="80" customWidth="1"/>
    <col min="15557" max="15557" width="2.140625" style="80" customWidth="1"/>
    <col min="15558" max="15558" width="2.42578125" style="80" customWidth="1"/>
    <col min="15559" max="15559" width="28.85546875" style="80" customWidth="1"/>
    <col min="15560" max="15560" width="8.28515625" style="80" bestFit="1" customWidth="1"/>
    <col min="15561" max="15561" width="1.7109375" style="80" customWidth="1"/>
    <col min="15562" max="15562" width="14.7109375" style="80" customWidth="1"/>
    <col min="15563" max="15563" width="1.7109375" style="80" customWidth="1"/>
    <col min="15564" max="15564" width="14.7109375" style="80" customWidth="1"/>
    <col min="15565" max="15565" width="9.140625" style="80"/>
    <col min="15566" max="15566" width="9.85546875" style="80" bestFit="1" customWidth="1"/>
    <col min="15567" max="15568" width="10.5703125" style="80" customWidth="1"/>
    <col min="15569" max="15808" width="9.140625" style="80"/>
    <col min="15809" max="15811" width="2.28515625" style="80" customWidth="1"/>
    <col min="15812" max="15812" width="7.42578125" style="80" customWidth="1"/>
    <col min="15813" max="15813" width="2.140625" style="80" customWidth="1"/>
    <col min="15814" max="15814" width="2.42578125" style="80" customWidth="1"/>
    <col min="15815" max="15815" width="28.85546875" style="80" customWidth="1"/>
    <col min="15816" max="15816" width="8.28515625" style="80" bestFit="1" customWidth="1"/>
    <col min="15817" max="15817" width="1.7109375" style="80" customWidth="1"/>
    <col min="15818" max="15818" width="14.7109375" style="80" customWidth="1"/>
    <col min="15819" max="15819" width="1.7109375" style="80" customWidth="1"/>
    <col min="15820" max="15820" width="14.7109375" style="80" customWidth="1"/>
    <col min="15821" max="15821" width="9.140625" style="80"/>
    <col min="15822" max="15822" width="9.85546875" style="80" bestFit="1" customWidth="1"/>
    <col min="15823" max="15824" width="10.5703125" style="80" customWidth="1"/>
    <col min="15825" max="16109" width="9.140625" style="80"/>
    <col min="16110" max="16120" width="9.140625" style="80" customWidth="1"/>
    <col min="16121" max="16123" width="9.140625" style="80"/>
    <col min="16124" max="16170" width="9.140625" style="80" customWidth="1"/>
    <col min="16171" max="16226" width="9.140625" style="80"/>
    <col min="16227" max="16300" width="9.140625" style="80" customWidth="1"/>
    <col min="16301" max="16384" width="9.140625" style="80"/>
  </cols>
  <sheetData>
    <row r="1" spans="1:16" ht="21.75" customHeight="1">
      <c r="A1" s="77" t="s">
        <v>0</v>
      </c>
    </row>
    <row r="2" spans="1:16" s="78" customFormat="1" ht="21.75" customHeight="1">
      <c r="A2" s="78" t="s">
        <v>1</v>
      </c>
      <c r="H2" s="86"/>
      <c r="I2" s="86"/>
      <c r="J2" s="87"/>
      <c r="K2" s="87"/>
      <c r="L2" s="87"/>
      <c r="M2" s="87"/>
      <c r="N2" s="17"/>
      <c r="O2" s="17"/>
      <c r="P2" s="17"/>
    </row>
    <row r="3" spans="1:16" s="78" customFormat="1" ht="21.75" customHeight="1">
      <c r="A3" s="79" t="s">
        <v>2</v>
      </c>
      <c r="B3" s="88"/>
      <c r="C3" s="88"/>
      <c r="D3" s="88"/>
      <c r="E3" s="88"/>
      <c r="F3" s="88"/>
      <c r="G3" s="88"/>
      <c r="H3" s="89"/>
      <c r="I3" s="89"/>
      <c r="J3" s="273"/>
      <c r="K3" s="273"/>
      <c r="L3" s="273"/>
      <c r="M3" s="273"/>
      <c r="N3" s="90"/>
      <c r="O3" s="90"/>
      <c r="P3" s="90"/>
    </row>
    <row r="4" spans="1:16" s="78" customFormat="1" ht="20.100000000000001" customHeight="1">
      <c r="H4" s="86"/>
      <c r="I4" s="86"/>
      <c r="J4" s="87"/>
      <c r="K4" s="87"/>
      <c r="L4" s="87"/>
      <c r="M4" s="87"/>
      <c r="N4" s="17"/>
      <c r="O4" s="17"/>
      <c r="P4" s="17"/>
    </row>
    <row r="5" spans="1:16" s="78" customFormat="1" ht="20.100000000000001" customHeight="1">
      <c r="H5" s="86"/>
      <c r="I5" s="86"/>
      <c r="J5" s="280" t="s">
        <v>3</v>
      </c>
      <c r="K5" s="280"/>
      <c r="L5" s="280"/>
      <c r="M5" s="91"/>
      <c r="N5" s="280" t="s">
        <v>4</v>
      </c>
      <c r="O5" s="280"/>
      <c r="P5" s="280"/>
    </row>
    <row r="6" spans="1:16" s="78" customFormat="1" ht="20.100000000000001" customHeight="1">
      <c r="H6" s="86"/>
      <c r="I6" s="86"/>
      <c r="J6" s="59" t="s">
        <v>5</v>
      </c>
      <c r="K6" s="92"/>
      <c r="L6" s="59" t="s">
        <v>6</v>
      </c>
      <c r="M6" s="92"/>
      <c r="N6" s="59" t="s">
        <v>5</v>
      </c>
      <c r="O6" s="92"/>
      <c r="P6" s="59" t="s">
        <v>6</v>
      </c>
    </row>
    <row r="7" spans="1:16" s="78" customFormat="1" ht="20.100000000000001" customHeight="1">
      <c r="H7" s="86"/>
      <c r="I7" s="86"/>
      <c r="J7" s="17" t="s">
        <v>7</v>
      </c>
      <c r="K7" s="17"/>
      <c r="L7" s="17" t="s">
        <v>8</v>
      </c>
      <c r="M7" s="91"/>
      <c r="N7" s="17" t="s">
        <v>7</v>
      </c>
      <c r="O7" s="17"/>
      <c r="P7" s="17" t="s">
        <v>8</v>
      </c>
    </row>
    <row r="8" spans="1:16" s="78" customFormat="1" ht="20.100000000000001" customHeight="1">
      <c r="H8" s="86"/>
      <c r="I8" s="86"/>
      <c r="J8" s="17" t="s">
        <v>9</v>
      </c>
      <c r="K8" s="87"/>
      <c r="L8" s="17" t="s">
        <v>10</v>
      </c>
      <c r="M8" s="17"/>
      <c r="N8" s="17" t="s">
        <v>9</v>
      </c>
      <c r="O8" s="87"/>
      <c r="P8" s="17" t="s">
        <v>10</v>
      </c>
    </row>
    <row r="9" spans="1:16" s="78" customFormat="1" ht="20.100000000000001" customHeight="1">
      <c r="H9" s="89" t="s">
        <v>11</v>
      </c>
      <c r="I9" s="86"/>
      <c r="J9" s="90" t="s">
        <v>12</v>
      </c>
      <c r="K9" s="87"/>
      <c r="L9" s="90" t="s">
        <v>12</v>
      </c>
      <c r="M9" s="17"/>
      <c r="N9" s="90" t="s">
        <v>12</v>
      </c>
      <c r="O9" s="87"/>
      <c r="P9" s="90" t="s">
        <v>12</v>
      </c>
    </row>
    <row r="10" spans="1:16" s="78" customFormat="1" ht="6" customHeight="1">
      <c r="H10" s="86"/>
      <c r="I10" s="86"/>
      <c r="J10" s="149"/>
      <c r="K10" s="87"/>
      <c r="L10" s="17"/>
      <c r="M10" s="17"/>
      <c r="N10" s="149"/>
      <c r="O10" s="87"/>
      <c r="P10" s="17"/>
    </row>
    <row r="11" spans="1:16" ht="20.100000000000001" customHeight="1">
      <c r="A11" s="78" t="s">
        <v>13</v>
      </c>
      <c r="J11" s="150"/>
      <c r="L11" s="85"/>
      <c r="M11" s="85"/>
      <c r="N11" s="150"/>
    </row>
    <row r="12" spans="1:16" ht="6" customHeight="1">
      <c r="E12" s="93"/>
      <c r="J12" s="150"/>
      <c r="L12" s="85"/>
      <c r="M12" s="85"/>
      <c r="N12" s="150"/>
    </row>
    <row r="13" spans="1:16" ht="20.100000000000001" customHeight="1">
      <c r="A13" s="78" t="s">
        <v>14</v>
      </c>
      <c r="B13" s="93"/>
      <c r="E13" s="93"/>
      <c r="J13" s="150"/>
      <c r="L13" s="85"/>
      <c r="M13" s="85"/>
      <c r="N13" s="150"/>
    </row>
    <row r="14" spans="1:16" ht="6" customHeight="1">
      <c r="A14" s="78"/>
      <c r="B14" s="93"/>
      <c r="E14" s="93"/>
      <c r="J14" s="150"/>
      <c r="L14" s="85"/>
      <c r="M14" s="85"/>
      <c r="N14" s="150"/>
    </row>
    <row r="15" spans="1:16" ht="20.100000000000001" customHeight="1">
      <c r="A15" s="80" t="s">
        <v>15</v>
      </c>
      <c r="J15" s="150">
        <v>238688477</v>
      </c>
      <c r="K15" s="94"/>
      <c r="L15" s="85">
        <v>552742896</v>
      </c>
      <c r="M15" s="85"/>
      <c r="N15" s="150">
        <v>209843950</v>
      </c>
      <c r="O15" s="94"/>
      <c r="P15" s="85">
        <v>544186255</v>
      </c>
    </row>
    <row r="16" spans="1:16" ht="20.100000000000001" customHeight="1">
      <c r="A16" s="80" t="s">
        <v>16</v>
      </c>
      <c r="E16" s="93"/>
      <c r="H16" s="83">
        <v>7</v>
      </c>
      <c r="J16" s="150">
        <v>738675876</v>
      </c>
      <c r="K16" s="94"/>
      <c r="L16" s="85">
        <v>698082375</v>
      </c>
      <c r="M16" s="85"/>
      <c r="N16" s="150">
        <v>612396734</v>
      </c>
      <c r="O16" s="94"/>
      <c r="P16" s="85">
        <v>622500777</v>
      </c>
    </row>
    <row r="17" spans="1:16" ht="20.100000000000001" customHeight="1">
      <c r="A17" s="80" t="s">
        <v>17</v>
      </c>
      <c r="E17" s="93"/>
      <c r="J17" s="150"/>
      <c r="K17" s="94"/>
      <c r="L17" s="85"/>
      <c r="M17" s="85"/>
      <c r="N17" s="150"/>
      <c r="O17" s="94"/>
    </row>
    <row r="18" spans="1:16" ht="20.100000000000001" customHeight="1">
      <c r="B18" s="80" t="s">
        <v>18</v>
      </c>
      <c r="E18" s="93"/>
      <c r="J18" s="150">
        <v>0</v>
      </c>
      <c r="K18" s="94"/>
      <c r="L18" s="85">
        <v>5684804</v>
      </c>
      <c r="M18" s="85"/>
      <c r="N18" s="150">
        <v>0</v>
      </c>
      <c r="O18" s="94"/>
      <c r="P18" s="85">
        <v>5684804</v>
      </c>
    </row>
    <row r="19" spans="1:16" ht="20.100000000000001" customHeight="1">
      <c r="A19" s="80" t="s">
        <v>19</v>
      </c>
      <c r="H19" s="83">
        <v>8</v>
      </c>
      <c r="J19" s="150">
        <v>3518938</v>
      </c>
      <c r="L19" s="85">
        <v>9790784</v>
      </c>
      <c r="M19" s="85"/>
      <c r="N19" s="150">
        <v>2439991</v>
      </c>
      <c r="O19" s="94"/>
      <c r="P19" s="85">
        <v>9630489</v>
      </c>
    </row>
    <row r="20" spans="1:16" ht="20.100000000000001" customHeight="1">
      <c r="A20" s="80" t="s">
        <v>20</v>
      </c>
      <c r="E20" s="93"/>
      <c r="H20" s="83">
        <v>18</v>
      </c>
      <c r="J20" s="150">
        <v>0</v>
      </c>
      <c r="K20" s="94"/>
      <c r="L20" s="85">
        <v>0</v>
      </c>
      <c r="M20" s="85"/>
      <c r="N20" s="150">
        <v>123188075</v>
      </c>
      <c r="O20" s="94"/>
      <c r="P20" s="85">
        <v>87323303</v>
      </c>
    </row>
    <row r="21" spans="1:16" ht="20.100000000000001" customHeight="1">
      <c r="A21" s="80" t="s">
        <v>21</v>
      </c>
      <c r="E21" s="93"/>
      <c r="H21" s="83">
        <v>18</v>
      </c>
      <c r="J21" s="150">
        <v>25000000</v>
      </c>
      <c r="K21" s="94"/>
      <c r="L21" s="85">
        <v>0</v>
      </c>
      <c r="M21" s="85"/>
      <c r="N21" s="150">
        <v>25000000</v>
      </c>
      <c r="O21" s="94"/>
      <c r="P21" s="85">
        <v>0</v>
      </c>
    </row>
    <row r="22" spans="1:16" ht="20.100000000000001" customHeight="1">
      <c r="A22" s="80" t="s">
        <v>22</v>
      </c>
      <c r="E22" s="93"/>
      <c r="J22" s="150"/>
      <c r="K22" s="94"/>
      <c r="L22" s="85"/>
      <c r="M22" s="85"/>
      <c r="N22" s="150"/>
      <c r="O22" s="94"/>
    </row>
    <row r="23" spans="1:16" ht="20.100000000000001" customHeight="1">
      <c r="B23" s="80" t="s">
        <v>23</v>
      </c>
      <c r="E23" s="93"/>
      <c r="J23" s="150">
        <v>2378036</v>
      </c>
      <c r="K23" s="94"/>
      <c r="L23" s="85">
        <v>2373180</v>
      </c>
      <c r="M23" s="85"/>
      <c r="N23" s="150">
        <v>2378036</v>
      </c>
      <c r="O23" s="94"/>
      <c r="P23" s="85">
        <v>2373180</v>
      </c>
    </row>
    <row r="24" spans="1:16" ht="20.100000000000001" customHeight="1">
      <c r="A24" s="80" t="s">
        <v>24</v>
      </c>
      <c r="J24" s="151">
        <v>22573809</v>
      </c>
      <c r="K24" s="94"/>
      <c r="L24" s="95">
        <v>11668799</v>
      </c>
      <c r="M24" s="85"/>
      <c r="N24" s="151">
        <v>15490589</v>
      </c>
      <c r="O24" s="94"/>
      <c r="P24" s="95">
        <v>6772756</v>
      </c>
    </row>
    <row r="25" spans="1:16" ht="6" customHeight="1">
      <c r="E25" s="93"/>
      <c r="J25" s="150"/>
      <c r="L25" s="85"/>
      <c r="M25" s="85"/>
      <c r="N25" s="150"/>
    </row>
    <row r="26" spans="1:16" ht="20.100000000000001" customHeight="1">
      <c r="A26" s="78" t="s">
        <v>25</v>
      </c>
      <c r="J26" s="151">
        <f>SUM(J15:J25)</f>
        <v>1030835136</v>
      </c>
      <c r="L26" s="95">
        <f>SUM(L15:L25)</f>
        <v>1280342838</v>
      </c>
      <c r="M26" s="85"/>
      <c r="N26" s="151">
        <f>SUM(N15:N25)</f>
        <v>990737375</v>
      </c>
      <c r="P26" s="95">
        <f>SUM(P15:P25)</f>
        <v>1278471564</v>
      </c>
    </row>
    <row r="27" spans="1:16" ht="20.100000000000001" customHeight="1">
      <c r="J27" s="150"/>
      <c r="L27" s="85"/>
      <c r="M27" s="85"/>
      <c r="N27" s="150"/>
    </row>
    <row r="28" spans="1:16" ht="20.100000000000001" customHeight="1">
      <c r="A28" s="78" t="s">
        <v>26</v>
      </c>
      <c r="J28" s="150"/>
      <c r="L28" s="85"/>
      <c r="M28" s="85"/>
      <c r="N28" s="150"/>
    </row>
    <row r="29" spans="1:16" ht="6" customHeight="1">
      <c r="A29" s="78"/>
      <c r="J29" s="150"/>
      <c r="L29" s="85"/>
      <c r="M29" s="85"/>
      <c r="N29" s="150"/>
    </row>
    <row r="30" spans="1:16" ht="20.100000000000001" customHeight="1">
      <c r="A30" s="80" t="s">
        <v>27</v>
      </c>
      <c r="J30" s="150">
        <v>94709826</v>
      </c>
      <c r="L30" s="85">
        <v>87129826</v>
      </c>
      <c r="M30" s="85"/>
      <c r="N30" s="150">
        <v>84192326</v>
      </c>
      <c r="O30" s="94"/>
      <c r="P30" s="85">
        <v>83819826</v>
      </c>
    </row>
    <row r="31" spans="1:16" ht="20.100000000000001" customHeight="1">
      <c r="A31" s="80" t="s">
        <v>28</v>
      </c>
      <c r="J31" s="150">
        <v>0</v>
      </c>
      <c r="L31" s="85">
        <v>3649096</v>
      </c>
      <c r="M31" s="85"/>
      <c r="N31" s="150">
        <v>0</v>
      </c>
      <c r="O31" s="94"/>
      <c r="P31" s="85">
        <v>3649096</v>
      </c>
    </row>
    <row r="32" spans="1:16" ht="20.100000000000001" customHeight="1">
      <c r="A32" s="80" t="s">
        <v>29</v>
      </c>
      <c r="H32" s="83">
        <v>9</v>
      </c>
      <c r="J32" s="150">
        <v>0</v>
      </c>
      <c r="L32" s="85">
        <v>0</v>
      </c>
      <c r="M32" s="85"/>
      <c r="N32" s="150">
        <v>64134575</v>
      </c>
      <c r="O32" s="94"/>
      <c r="P32" s="85">
        <v>13624575</v>
      </c>
    </row>
    <row r="33" spans="1:16" ht="20.100000000000001" customHeight="1">
      <c r="A33" s="80" t="s">
        <v>30</v>
      </c>
      <c r="H33" s="83">
        <v>9</v>
      </c>
      <c r="J33" s="150">
        <v>93851269</v>
      </c>
      <c r="L33" s="85">
        <v>0</v>
      </c>
      <c r="M33" s="85"/>
      <c r="N33" s="150">
        <v>95000040</v>
      </c>
      <c r="O33" s="94"/>
      <c r="P33" s="85">
        <v>0</v>
      </c>
    </row>
    <row r="34" spans="1:16" ht="20.100000000000001" customHeight="1">
      <c r="A34" s="80" t="s">
        <v>31</v>
      </c>
      <c r="H34" s="83">
        <v>10</v>
      </c>
      <c r="J34" s="150">
        <v>267847115</v>
      </c>
      <c r="K34" s="94"/>
      <c r="L34" s="85">
        <v>172268548</v>
      </c>
      <c r="M34" s="85"/>
      <c r="N34" s="150">
        <v>266438799</v>
      </c>
      <c r="O34" s="94"/>
      <c r="P34" s="85">
        <v>170785031</v>
      </c>
    </row>
    <row r="35" spans="1:16" ht="20.100000000000001" customHeight="1">
      <c r="A35" s="80" t="s">
        <v>32</v>
      </c>
      <c r="H35" s="83">
        <v>10</v>
      </c>
      <c r="J35" s="150">
        <v>20019935</v>
      </c>
      <c r="K35" s="94"/>
      <c r="L35" s="85">
        <v>17494872</v>
      </c>
      <c r="M35" s="85"/>
      <c r="N35" s="150">
        <v>17444012</v>
      </c>
      <c r="O35" s="94"/>
      <c r="P35" s="85">
        <v>17494872</v>
      </c>
    </row>
    <row r="36" spans="1:16" ht="20.100000000000001" customHeight="1">
      <c r="A36" s="80" t="s">
        <v>33</v>
      </c>
      <c r="H36" s="83">
        <v>10</v>
      </c>
      <c r="J36" s="150">
        <v>4465029</v>
      </c>
      <c r="K36" s="94"/>
      <c r="L36" s="85">
        <v>4434249</v>
      </c>
      <c r="M36" s="85"/>
      <c r="N36" s="150">
        <v>4407613</v>
      </c>
      <c r="O36" s="94"/>
      <c r="P36" s="85">
        <v>4414977</v>
      </c>
    </row>
    <row r="37" spans="1:16" ht="20.100000000000001" customHeight="1">
      <c r="A37" s="80" t="s">
        <v>34</v>
      </c>
      <c r="I37" s="80"/>
      <c r="J37" s="150">
        <v>21023358</v>
      </c>
      <c r="K37" s="94"/>
      <c r="L37" s="85">
        <v>21295065</v>
      </c>
      <c r="M37" s="94"/>
      <c r="N37" s="150">
        <v>10782904</v>
      </c>
      <c r="O37" s="94"/>
      <c r="P37" s="85">
        <v>10635004</v>
      </c>
    </row>
    <row r="38" spans="1:16" ht="20.100000000000001" customHeight="1">
      <c r="A38" s="80" t="s">
        <v>35</v>
      </c>
      <c r="H38" s="83">
        <v>0</v>
      </c>
      <c r="J38" s="151">
        <v>3421268</v>
      </c>
      <c r="K38" s="94"/>
      <c r="L38" s="95">
        <v>3764890</v>
      </c>
      <c r="M38" s="85"/>
      <c r="N38" s="151">
        <v>1981459</v>
      </c>
      <c r="O38" s="94"/>
      <c r="P38" s="95">
        <v>1980659</v>
      </c>
    </row>
    <row r="39" spans="1:16" ht="6" customHeight="1">
      <c r="E39" s="93"/>
      <c r="J39" s="150"/>
      <c r="L39" s="85"/>
      <c r="M39" s="85"/>
      <c r="N39" s="150"/>
    </row>
    <row r="40" spans="1:16" ht="20.100000000000001" customHeight="1">
      <c r="A40" s="78" t="s">
        <v>36</v>
      </c>
      <c r="J40" s="151">
        <f>SUM(J30:J39)</f>
        <v>505337800</v>
      </c>
      <c r="L40" s="95">
        <f>SUM(L30:L39)</f>
        <v>310036546</v>
      </c>
      <c r="M40" s="85"/>
      <c r="N40" s="151">
        <f>SUM(N30:N39)</f>
        <v>544381728</v>
      </c>
      <c r="P40" s="95">
        <f>SUM(P30:P39)</f>
        <v>306404040</v>
      </c>
    </row>
    <row r="41" spans="1:16" ht="6" customHeight="1">
      <c r="J41" s="150"/>
      <c r="L41" s="85"/>
      <c r="M41" s="85"/>
      <c r="N41" s="150"/>
    </row>
    <row r="42" spans="1:16" ht="20.100000000000001" customHeight="1" thickBot="1">
      <c r="A42" s="78" t="s">
        <v>37</v>
      </c>
      <c r="J42" s="152">
        <f>SUM(J26+J40)</f>
        <v>1536172936</v>
      </c>
      <c r="L42" s="96">
        <f>SUM(L26+L40)</f>
        <v>1590379384</v>
      </c>
      <c r="M42" s="85"/>
      <c r="N42" s="152">
        <f>SUM(N26+N40)</f>
        <v>1535119103</v>
      </c>
      <c r="P42" s="96">
        <f>SUM(P26+P40)</f>
        <v>1584875604</v>
      </c>
    </row>
    <row r="43" spans="1:16" ht="20.45" customHeight="1" thickTop="1">
      <c r="A43" s="78"/>
      <c r="J43" s="85"/>
      <c r="L43" s="85"/>
      <c r="M43" s="85"/>
    </row>
    <row r="44" spans="1:16" ht="20.45" customHeight="1">
      <c r="A44" s="78"/>
      <c r="J44" s="85"/>
      <c r="L44" s="85"/>
      <c r="M44" s="85"/>
    </row>
    <row r="45" spans="1:16" ht="20.45" customHeight="1">
      <c r="A45" s="281" t="s">
        <v>38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</row>
    <row r="46" spans="1:16" ht="21.75" customHeight="1">
      <c r="A46" s="274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</row>
    <row r="47" spans="1:16" ht="21.95" customHeight="1">
      <c r="A47" s="18" t="s">
        <v>39</v>
      </c>
      <c r="B47" s="18"/>
      <c r="C47" s="18"/>
      <c r="D47" s="18"/>
      <c r="E47" s="18"/>
      <c r="F47" s="18"/>
      <c r="G47" s="18"/>
      <c r="H47" s="18"/>
      <c r="I47" s="18"/>
      <c r="J47" s="97"/>
      <c r="K47" s="97"/>
      <c r="L47" s="97"/>
      <c r="M47" s="97"/>
      <c r="N47" s="97"/>
      <c r="O47" s="97"/>
      <c r="P47" s="97"/>
    </row>
    <row r="48" spans="1:16" s="78" customFormat="1" ht="21.75" customHeight="1">
      <c r="A48" s="78" t="str">
        <f>A1</f>
        <v>บริษัท โปรเอ็น คอร์ป จำกัด (มหาชน)</v>
      </c>
      <c r="H48" s="86"/>
      <c r="I48" s="86"/>
      <c r="J48" s="87"/>
      <c r="K48" s="87"/>
      <c r="L48" s="87"/>
      <c r="M48" s="87"/>
      <c r="N48" s="17"/>
      <c r="O48" s="17"/>
      <c r="P48" s="17"/>
    </row>
    <row r="49" spans="1:16" s="78" customFormat="1" ht="21.75" customHeight="1">
      <c r="A49" s="78" t="s">
        <v>40</v>
      </c>
      <c r="H49" s="86"/>
      <c r="I49" s="86"/>
      <c r="J49" s="87"/>
      <c r="K49" s="87"/>
      <c r="L49" s="87"/>
      <c r="M49" s="87"/>
      <c r="N49" s="17"/>
      <c r="O49" s="17"/>
      <c r="P49" s="17"/>
    </row>
    <row r="50" spans="1:16" s="78" customFormat="1" ht="21.75" customHeight="1">
      <c r="A50" s="79" t="str">
        <f>A3</f>
        <v>ณ วันที่ 30 มิถุนายน พ.ศ. 2566</v>
      </c>
      <c r="B50" s="88"/>
      <c r="C50" s="88"/>
      <c r="D50" s="88"/>
      <c r="E50" s="88"/>
      <c r="F50" s="88"/>
      <c r="G50" s="88"/>
      <c r="H50" s="89"/>
      <c r="I50" s="89"/>
      <c r="J50" s="273"/>
      <c r="K50" s="273"/>
      <c r="L50" s="273"/>
      <c r="M50" s="273"/>
      <c r="N50" s="90"/>
      <c r="O50" s="90"/>
      <c r="P50" s="90"/>
    </row>
    <row r="51" spans="1:16" s="78" customFormat="1" ht="21.75" customHeight="1">
      <c r="H51" s="86"/>
      <c r="I51" s="86"/>
      <c r="J51" s="87"/>
      <c r="K51" s="87"/>
      <c r="L51" s="87"/>
      <c r="M51" s="87"/>
      <c r="N51" s="17"/>
      <c r="O51" s="17"/>
      <c r="P51" s="17"/>
    </row>
    <row r="52" spans="1:16" s="78" customFormat="1" ht="21.75" customHeight="1">
      <c r="H52" s="86"/>
      <c r="I52" s="86"/>
      <c r="J52" s="280" t="str">
        <f>J5</f>
        <v>ข้อมูลทางการเงินรวม</v>
      </c>
      <c r="K52" s="280"/>
      <c r="L52" s="280"/>
      <c r="M52" s="91"/>
      <c r="N52" s="280" t="str">
        <f>N5</f>
        <v>ข้อมูลทางการเงินเฉพาะกิจการ</v>
      </c>
      <c r="O52" s="280"/>
      <c r="P52" s="280"/>
    </row>
    <row r="53" spans="1:16" s="78" customFormat="1" ht="21.75" customHeight="1">
      <c r="H53" s="86"/>
      <c r="I53" s="86"/>
      <c r="J53" s="59" t="s">
        <v>5</v>
      </c>
      <c r="K53" s="92"/>
      <c r="L53" s="59" t="s">
        <v>6</v>
      </c>
      <c r="M53" s="92"/>
      <c r="N53" s="59" t="s">
        <v>5</v>
      </c>
      <c r="O53" s="92"/>
      <c r="P53" s="59" t="s">
        <v>6</v>
      </c>
    </row>
    <row r="54" spans="1:16" s="78" customFormat="1" ht="21.75" customHeight="1">
      <c r="H54" s="86"/>
      <c r="I54" s="86"/>
      <c r="J54" s="17" t="s">
        <v>7</v>
      </c>
      <c r="K54" s="17"/>
      <c r="L54" s="17" t="s">
        <v>8</v>
      </c>
      <c r="M54" s="91"/>
      <c r="N54" s="17" t="s">
        <v>7</v>
      </c>
      <c r="O54" s="17"/>
      <c r="P54" s="17" t="s">
        <v>8</v>
      </c>
    </row>
    <row r="55" spans="1:16" s="78" customFormat="1" ht="21.75" customHeight="1">
      <c r="H55" s="86"/>
      <c r="I55" s="86"/>
      <c r="J55" s="17" t="s">
        <v>9</v>
      </c>
      <c r="K55" s="87"/>
      <c r="L55" s="17" t="s">
        <v>10</v>
      </c>
      <c r="M55" s="17"/>
      <c r="N55" s="17" t="s">
        <v>9</v>
      </c>
      <c r="O55" s="87"/>
      <c r="P55" s="17" t="s">
        <v>10</v>
      </c>
    </row>
    <row r="56" spans="1:16" s="78" customFormat="1" ht="21.75" customHeight="1">
      <c r="H56" s="89" t="s">
        <v>11</v>
      </c>
      <c r="I56" s="86"/>
      <c r="J56" s="90" t="s">
        <v>12</v>
      </c>
      <c r="K56" s="87"/>
      <c r="L56" s="90" t="s">
        <v>12</v>
      </c>
      <c r="M56" s="17"/>
      <c r="N56" s="90" t="s">
        <v>12</v>
      </c>
      <c r="O56" s="87"/>
      <c r="P56" s="90" t="s">
        <v>12</v>
      </c>
    </row>
    <row r="57" spans="1:16" s="78" customFormat="1" ht="21.75" customHeight="1">
      <c r="H57" s="86"/>
      <c r="I57" s="86"/>
      <c r="J57" s="149"/>
      <c r="K57" s="87"/>
      <c r="L57" s="17"/>
      <c r="M57" s="17"/>
      <c r="N57" s="149"/>
      <c r="O57" s="87"/>
      <c r="P57" s="17"/>
    </row>
    <row r="58" spans="1:16" ht="21.75" customHeight="1">
      <c r="A58" s="78" t="s">
        <v>41</v>
      </c>
      <c r="J58" s="153"/>
      <c r="N58" s="150"/>
    </row>
    <row r="59" spans="1:16" ht="6" customHeight="1">
      <c r="E59" s="93"/>
      <c r="J59" s="153"/>
      <c r="N59" s="150"/>
    </row>
    <row r="60" spans="1:16" ht="21.75" customHeight="1">
      <c r="A60" s="78" t="s">
        <v>42</v>
      </c>
      <c r="E60" s="93"/>
      <c r="J60" s="153"/>
      <c r="N60" s="150"/>
    </row>
    <row r="61" spans="1:16" ht="6" customHeight="1">
      <c r="E61" s="93"/>
      <c r="J61" s="153"/>
      <c r="N61" s="150"/>
    </row>
    <row r="62" spans="1:16" ht="21.75" customHeight="1">
      <c r="A62" s="80" t="s">
        <v>43</v>
      </c>
      <c r="E62" s="93"/>
      <c r="H62" s="80"/>
      <c r="I62" s="80"/>
      <c r="J62" s="154"/>
      <c r="K62" s="80"/>
      <c r="L62" s="80"/>
      <c r="M62" s="80"/>
      <c r="N62" s="154"/>
      <c r="O62" s="80"/>
      <c r="P62" s="80"/>
    </row>
    <row r="63" spans="1:16" ht="21.75" customHeight="1">
      <c r="B63" s="80" t="s">
        <v>44</v>
      </c>
      <c r="E63" s="93"/>
      <c r="H63" s="83">
        <v>11</v>
      </c>
      <c r="J63" s="150">
        <v>2315863</v>
      </c>
      <c r="K63" s="85"/>
      <c r="L63" s="85">
        <v>2174767</v>
      </c>
      <c r="M63" s="85"/>
      <c r="N63" s="150">
        <v>0</v>
      </c>
      <c r="P63" s="85">
        <v>0</v>
      </c>
    </row>
    <row r="64" spans="1:16" ht="21.75" customHeight="1">
      <c r="A64" s="80" t="s">
        <v>45</v>
      </c>
      <c r="E64" s="93"/>
      <c r="H64" s="83">
        <v>13</v>
      </c>
      <c r="J64" s="150">
        <v>394927842</v>
      </c>
      <c r="K64" s="85"/>
      <c r="L64" s="85">
        <v>506184809</v>
      </c>
      <c r="M64" s="85"/>
      <c r="N64" s="150">
        <v>369358561</v>
      </c>
      <c r="P64" s="85">
        <v>475820000</v>
      </c>
    </row>
    <row r="65" spans="1:16" ht="21.75" customHeight="1">
      <c r="A65" s="80" t="s">
        <v>46</v>
      </c>
      <c r="J65" s="150"/>
      <c r="K65" s="85"/>
      <c r="L65" s="85"/>
      <c r="M65" s="85"/>
      <c r="N65" s="150"/>
    </row>
    <row r="66" spans="1:16" ht="21.75" customHeight="1">
      <c r="B66" s="80" t="s">
        <v>47</v>
      </c>
      <c r="H66" s="83">
        <v>11</v>
      </c>
      <c r="J66" s="150">
        <v>13965033</v>
      </c>
      <c r="K66" s="85"/>
      <c r="L66" s="85">
        <v>14836694</v>
      </c>
      <c r="M66" s="85"/>
      <c r="N66" s="150">
        <v>12060667</v>
      </c>
      <c r="P66" s="85">
        <v>12974046</v>
      </c>
    </row>
    <row r="67" spans="1:16" ht="21.75" customHeight="1">
      <c r="A67" s="80" t="s">
        <v>48</v>
      </c>
      <c r="J67" s="150"/>
      <c r="K67" s="85"/>
      <c r="L67" s="85"/>
      <c r="M67" s="85"/>
      <c r="N67" s="150"/>
    </row>
    <row r="68" spans="1:16" ht="21.75" customHeight="1">
      <c r="B68" s="80" t="s">
        <v>47</v>
      </c>
      <c r="H68" s="83">
        <v>12</v>
      </c>
      <c r="J68" s="150">
        <v>12266411</v>
      </c>
      <c r="K68" s="85"/>
      <c r="L68" s="85">
        <v>14750815</v>
      </c>
      <c r="M68" s="85"/>
      <c r="N68" s="150">
        <v>11968984</v>
      </c>
      <c r="P68" s="85">
        <v>14750815</v>
      </c>
    </row>
    <row r="69" spans="1:16" ht="21.75" customHeight="1">
      <c r="A69" s="80" t="s">
        <v>49</v>
      </c>
      <c r="H69" s="83">
        <v>11</v>
      </c>
      <c r="J69" s="150">
        <v>496792341</v>
      </c>
      <c r="K69" s="85"/>
      <c r="L69" s="85">
        <v>0</v>
      </c>
      <c r="M69" s="85"/>
      <c r="N69" s="150">
        <v>496792341</v>
      </c>
      <c r="P69" s="85">
        <v>0</v>
      </c>
    </row>
    <row r="70" spans="1:16" ht="21.75" customHeight="1">
      <c r="A70" s="80" t="s">
        <v>50</v>
      </c>
      <c r="C70" s="78"/>
      <c r="J70" s="151">
        <v>10040901</v>
      </c>
      <c r="K70" s="85"/>
      <c r="L70" s="95">
        <v>14339237</v>
      </c>
      <c r="M70" s="85"/>
      <c r="N70" s="151">
        <v>8648522</v>
      </c>
      <c r="P70" s="95">
        <v>12058741</v>
      </c>
    </row>
    <row r="71" spans="1:16" ht="6" customHeight="1">
      <c r="E71" s="93"/>
      <c r="J71" s="150"/>
      <c r="K71" s="85"/>
      <c r="L71" s="85"/>
      <c r="M71" s="85"/>
      <c r="N71" s="150"/>
    </row>
    <row r="72" spans="1:16" ht="21.75" customHeight="1">
      <c r="A72" s="78" t="s">
        <v>51</v>
      </c>
      <c r="J72" s="151">
        <f>SUM(J63:J71)</f>
        <v>930308391</v>
      </c>
      <c r="K72" s="85"/>
      <c r="L72" s="95">
        <f>SUM(L63:L71)</f>
        <v>552286322</v>
      </c>
      <c r="M72" s="85"/>
      <c r="N72" s="151">
        <f>SUM(N63:N71)</f>
        <v>898829075</v>
      </c>
      <c r="P72" s="95">
        <f>SUM(P63:P71)</f>
        <v>515603602</v>
      </c>
    </row>
    <row r="73" spans="1:16" ht="21.75" customHeight="1">
      <c r="E73" s="93"/>
      <c r="J73" s="150"/>
      <c r="K73" s="85"/>
      <c r="L73" s="85"/>
      <c r="M73" s="85"/>
      <c r="N73" s="150"/>
    </row>
    <row r="74" spans="1:16" ht="21.75" customHeight="1">
      <c r="A74" s="78" t="s">
        <v>52</v>
      </c>
      <c r="I74" s="80"/>
      <c r="J74" s="150"/>
      <c r="K74" s="94"/>
      <c r="L74" s="85"/>
      <c r="M74" s="85"/>
      <c r="N74" s="150"/>
      <c r="O74" s="94"/>
    </row>
    <row r="75" spans="1:16" ht="6" customHeight="1">
      <c r="E75" s="93"/>
      <c r="H75" s="83">
        <v>0</v>
      </c>
      <c r="J75" s="150"/>
      <c r="L75" s="85"/>
      <c r="M75" s="85"/>
      <c r="N75" s="150"/>
    </row>
    <row r="76" spans="1:16" ht="21.75" customHeight="1">
      <c r="A76" s="80" t="s">
        <v>53</v>
      </c>
      <c r="I76" s="80"/>
      <c r="J76" s="150">
        <v>976157</v>
      </c>
      <c r="K76" s="85"/>
      <c r="L76" s="1">
        <v>0</v>
      </c>
      <c r="M76" s="85"/>
      <c r="N76" s="150">
        <v>976157</v>
      </c>
      <c r="P76" s="1">
        <v>0</v>
      </c>
    </row>
    <row r="77" spans="1:16" ht="21.75" customHeight="1">
      <c r="A77" s="80" t="s">
        <v>54</v>
      </c>
      <c r="H77" s="83">
        <v>11</v>
      </c>
      <c r="I77" s="80"/>
      <c r="J77" s="155">
        <v>25956105</v>
      </c>
      <c r="K77" s="2"/>
      <c r="L77" s="1">
        <v>32537087</v>
      </c>
      <c r="M77" s="3"/>
      <c r="N77" s="155">
        <v>24488992</v>
      </c>
      <c r="O77" s="94"/>
      <c r="P77" s="1">
        <v>30140102</v>
      </c>
    </row>
    <row r="78" spans="1:16" ht="21.75" customHeight="1">
      <c r="A78" s="80" t="s">
        <v>55</v>
      </c>
      <c r="H78" s="83">
        <v>11</v>
      </c>
      <c r="I78" s="80"/>
      <c r="J78" s="155">
        <v>0</v>
      </c>
      <c r="K78" s="2"/>
      <c r="L78" s="1">
        <v>494811722</v>
      </c>
      <c r="M78" s="3"/>
      <c r="N78" s="155">
        <v>0</v>
      </c>
      <c r="O78" s="94"/>
      <c r="P78" s="1">
        <v>494811722</v>
      </c>
    </row>
    <row r="79" spans="1:16" ht="21.75" customHeight="1">
      <c r="A79" s="80" t="s">
        <v>56</v>
      </c>
      <c r="H79" s="83">
        <v>12</v>
      </c>
      <c r="I79" s="80"/>
      <c r="J79" s="155">
        <v>8678793</v>
      </c>
      <c r="K79" s="85"/>
      <c r="L79" s="1">
        <v>13089978</v>
      </c>
      <c r="M79" s="85"/>
      <c r="N79" s="150">
        <v>7168119</v>
      </c>
      <c r="P79" s="1">
        <v>13089978</v>
      </c>
    </row>
    <row r="80" spans="1:16" ht="21.75" customHeight="1">
      <c r="A80" s="80" t="s">
        <v>57</v>
      </c>
      <c r="I80" s="80"/>
      <c r="J80" s="150">
        <v>19272527</v>
      </c>
      <c r="K80" s="94"/>
      <c r="L80" s="1">
        <v>17114310</v>
      </c>
      <c r="M80" s="85"/>
      <c r="N80" s="157">
        <v>18911817</v>
      </c>
      <c r="O80" s="94"/>
      <c r="P80" s="1">
        <v>16813472</v>
      </c>
    </row>
    <row r="81" spans="1:16" ht="21.75" customHeight="1">
      <c r="A81" s="81" t="s">
        <v>58</v>
      </c>
      <c r="I81" s="80"/>
      <c r="J81" s="156">
        <v>8061869</v>
      </c>
      <c r="K81" s="94"/>
      <c r="L81" s="4">
        <v>8651942</v>
      </c>
      <c r="M81" s="85"/>
      <c r="N81" s="156">
        <v>8061869</v>
      </c>
      <c r="O81" s="94"/>
      <c r="P81" s="4">
        <v>8651942</v>
      </c>
    </row>
    <row r="82" spans="1:16" ht="6" customHeight="1">
      <c r="I82" s="80"/>
      <c r="J82" s="155"/>
      <c r="K82" s="94"/>
      <c r="L82" s="85"/>
      <c r="M82" s="85"/>
      <c r="N82" s="150"/>
      <c r="O82" s="94"/>
    </row>
    <row r="83" spans="1:16" ht="21.75" customHeight="1">
      <c r="A83" s="78" t="s">
        <v>59</v>
      </c>
      <c r="I83" s="80"/>
      <c r="J83" s="151">
        <f>SUM(J76:J82)</f>
        <v>62945451</v>
      </c>
      <c r="K83" s="94"/>
      <c r="L83" s="95">
        <f>SUM(L76:L82)</f>
        <v>566205039</v>
      </c>
      <c r="M83" s="85"/>
      <c r="N83" s="151">
        <f>SUM(N76:N82)</f>
        <v>59606954</v>
      </c>
      <c r="P83" s="95">
        <f>SUM(P76:P82)</f>
        <v>563507216</v>
      </c>
    </row>
    <row r="84" spans="1:16" ht="6" customHeight="1">
      <c r="J84" s="150"/>
      <c r="L84" s="85"/>
      <c r="M84" s="85"/>
      <c r="N84" s="150"/>
    </row>
    <row r="85" spans="1:16" ht="21.75" customHeight="1">
      <c r="A85" s="78" t="s">
        <v>60</v>
      </c>
      <c r="C85" s="78"/>
      <c r="J85" s="151">
        <f>SUM(J72+J83)</f>
        <v>993253842</v>
      </c>
      <c r="L85" s="95">
        <f>SUM(L72+L83)</f>
        <v>1118491361</v>
      </c>
      <c r="M85" s="85"/>
      <c r="N85" s="151">
        <f>SUM(N72+N83)</f>
        <v>958436029</v>
      </c>
      <c r="P85" s="95">
        <f>SUM(P72+P83)</f>
        <v>1079110818</v>
      </c>
    </row>
    <row r="86" spans="1:16" ht="21.75" customHeight="1">
      <c r="A86" s="78"/>
      <c r="C86" s="78"/>
      <c r="J86" s="85"/>
      <c r="L86" s="85"/>
      <c r="M86" s="85"/>
    </row>
    <row r="87" spans="1:16" ht="21.75" customHeight="1">
      <c r="A87" s="78"/>
      <c r="C87" s="78"/>
      <c r="J87" s="85"/>
      <c r="L87" s="85"/>
      <c r="M87" s="85"/>
    </row>
    <row r="88" spans="1:16" ht="21.75" customHeight="1">
      <c r="A88" s="78"/>
      <c r="C88" s="78"/>
      <c r="J88" s="85"/>
      <c r="L88" s="85"/>
      <c r="M88" s="85"/>
    </row>
    <row r="89" spans="1:16" ht="21.75" customHeight="1">
      <c r="A89" s="281" t="s">
        <v>38</v>
      </c>
      <c r="B89" s="281"/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</row>
    <row r="90" spans="1:16" ht="11.25" customHeight="1">
      <c r="A90" s="274"/>
      <c r="B90" s="274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</row>
    <row r="91" spans="1:16" ht="21.95" customHeight="1">
      <c r="A91" s="18" t="str">
        <f>A47</f>
        <v>หมายเหตุประกอบข้อมูลทางการเงินเป็นส่วนหนึ่งของข้อมูลทางการเงินระหว่างกาลนี้</v>
      </c>
      <c r="B91" s="18"/>
      <c r="C91" s="18"/>
      <c r="D91" s="18"/>
      <c r="E91" s="18"/>
      <c r="F91" s="18"/>
      <c r="G91" s="18"/>
      <c r="H91" s="98"/>
      <c r="I91" s="98"/>
      <c r="J91" s="99"/>
      <c r="K91" s="99"/>
      <c r="L91" s="99"/>
      <c r="M91" s="99"/>
      <c r="N91" s="95"/>
      <c r="O91" s="95"/>
      <c r="P91" s="95"/>
    </row>
    <row r="92" spans="1:16" s="78" customFormat="1" ht="21.75" customHeight="1">
      <c r="A92" s="78" t="str">
        <f>A1</f>
        <v>บริษัท โปรเอ็น คอร์ป จำกัด (มหาชน)</v>
      </c>
      <c r="H92" s="86"/>
      <c r="I92" s="86"/>
      <c r="J92" s="87"/>
      <c r="K92" s="87"/>
      <c r="L92" s="87"/>
      <c r="M92" s="87"/>
      <c r="N92" s="17"/>
      <c r="O92" s="17"/>
      <c r="P92" s="17"/>
    </row>
    <row r="93" spans="1:16" s="78" customFormat="1" ht="21.75" customHeight="1">
      <c r="A93" s="78" t="s">
        <v>40</v>
      </c>
      <c r="H93" s="86"/>
      <c r="I93" s="86"/>
      <c r="J93" s="87"/>
      <c r="K93" s="87"/>
      <c r="L93" s="87"/>
      <c r="M93" s="87"/>
      <c r="N93" s="17"/>
      <c r="O93" s="17"/>
      <c r="P93" s="17"/>
    </row>
    <row r="94" spans="1:16" s="78" customFormat="1" ht="21.75" customHeight="1">
      <c r="A94" s="79" t="str">
        <f>A50</f>
        <v>ณ วันที่ 30 มิถุนายน พ.ศ. 2566</v>
      </c>
      <c r="B94" s="88"/>
      <c r="C94" s="88"/>
      <c r="D94" s="88"/>
      <c r="E94" s="88"/>
      <c r="F94" s="88"/>
      <c r="G94" s="88"/>
      <c r="H94" s="89"/>
      <c r="I94" s="89"/>
      <c r="J94" s="273"/>
      <c r="K94" s="273"/>
      <c r="L94" s="273"/>
      <c r="M94" s="273"/>
      <c r="N94" s="90"/>
      <c r="O94" s="90"/>
      <c r="P94" s="90"/>
    </row>
    <row r="95" spans="1:16" s="78" customFormat="1" ht="20.45" customHeight="1">
      <c r="H95" s="86"/>
      <c r="I95" s="86"/>
      <c r="J95" s="87"/>
      <c r="K95" s="87"/>
      <c r="L95" s="87"/>
      <c r="M95" s="87"/>
      <c r="N95" s="17"/>
      <c r="O95" s="17"/>
      <c r="P95" s="17"/>
    </row>
    <row r="96" spans="1:16" s="78" customFormat="1" ht="20.45" customHeight="1">
      <c r="H96" s="86"/>
      <c r="I96" s="86"/>
      <c r="J96" s="280" t="str">
        <f>J52</f>
        <v>ข้อมูลทางการเงินรวม</v>
      </c>
      <c r="K96" s="280"/>
      <c r="L96" s="280"/>
      <c r="M96" s="91"/>
      <c r="N96" s="280" t="str">
        <f>N52</f>
        <v>ข้อมูลทางการเงินเฉพาะกิจการ</v>
      </c>
      <c r="O96" s="280"/>
      <c r="P96" s="280"/>
    </row>
    <row r="97" spans="1:16" s="78" customFormat="1" ht="20.45" customHeight="1">
      <c r="H97" s="86"/>
      <c r="I97" s="86"/>
      <c r="J97" s="59" t="s">
        <v>5</v>
      </c>
      <c r="K97" s="92"/>
      <c r="L97" s="59" t="s">
        <v>6</v>
      </c>
      <c r="M97" s="92"/>
      <c r="N97" s="59" t="s">
        <v>5</v>
      </c>
      <c r="O97" s="92"/>
      <c r="P97" s="59" t="s">
        <v>6</v>
      </c>
    </row>
    <row r="98" spans="1:16" s="78" customFormat="1" ht="20.45" customHeight="1">
      <c r="H98" s="86"/>
      <c r="I98" s="86"/>
      <c r="J98" s="17" t="s">
        <v>7</v>
      </c>
      <c r="K98" s="17"/>
      <c r="L98" s="17" t="s">
        <v>8</v>
      </c>
      <c r="M98" s="91"/>
      <c r="N98" s="17" t="s">
        <v>7</v>
      </c>
      <c r="O98" s="17"/>
      <c r="P98" s="17" t="s">
        <v>8</v>
      </c>
    </row>
    <row r="99" spans="1:16" s="78" customFormat="1" ht="20.45" customHeight="1">
      <c r="H99" s="86"/>
      <c r="I99" s="86"/>
      <c r="J99" s="17" t="s">
        <v>9</v>
      </c>
      <c r="K99" s="87"/>
      <c r="L99" s="17" t="s">
        <v>10</v>
      </c>
      <c r="M99" s="17"/>
      <c r="N99" s="17" t="s">
        <v>9</v>
      </c>
      <c r="O99" s="87"/>
      <c r="P99" s="17" t="s">
        <v>10</v>
      </c>
    </row>
    <row r="100" spans="1:16" s="78" customFormat="1" ht="20.45" customHeight="1">
      <c r="H100" s="89" t="s">
        <v>11</v>
      </c>
      <c r="I100" s="86"/>
      <c r="J100" s="90" t="s">
        <v>12</v>
      </c>
      <c r="K100" s="87"/>
      <c r="L100" s="90" t="s">
        <v>12</v>
      </c>
      <c r="M100" s="17"/>
      <c r="N100" s="90" t="s">
        <v>12</v>
      </c>
      <c r="O100" s="87"/>
      <c r="P100" s="90" t="s">
        <v>12</v>
      </c>
    </row>
    <row r="101" spans="1:16" s="78" customFormat="1" ht="20.45" customHeight="1">
      <c r="H101" s="86"/>
      <c r="I101" s="86"/>
      <c r="J101" s="149"/>
      <c r="K101" s="87"/>
      <c r="L101" s="17"/>
      <c r="M101" s="17"/>
      <c r="N101" s="149"/>
      <c r="O101" s="87"/>
      <c r="P101" s="17"/>
    </row>
    <row r="102" spans="1:16" ht="20.45" customHeight="1">
      <c r="A102" s="78" t="s">
        <v>61</v>
      </c>
      <c r="J102" s="153"/>
      <c r="N102" s="150"/>
    </row>
    <row r="103" spans="1:16" ht="6" customHeight="1">
      <c r="A103" s="78"/>
      <c r="J103" s="153"/>
      <c r="N103" s="150"/>
    </row>
    <row r="104" spans="1:16" ht="20.45" customHeight="1">
      <c r="A104" s="78" t="s">
        <v>62</v>
      </c>
      <c r="J104" s="153"/>
      <c r="N104" s="150"/>
    </row>
    <row r="105" spans="1:16" ht="6" customHeight="1">
      <c r="A105" s="78"/>
      <c r="J105" s="153"/>
      <c r="N105" s="150"/>
    </row>
    <row r="106" spans="1:16" ht="20.45" customHeight="1">
      <c r="A106" s="80" t="s">
        <v>63</v>
      </c>
      <c r="H106" s="100">
        <v>14</v>
      </c>
      <c r="J106" s="153"/>
      <c r="N106" s="150"/>
      <c r="O106" s="17"/>
    </row>
    <row r="107" spans="1:16" ht="20.45" customHeight="1">
      <c r="B107" s="82" t="s">
        <v>64</v>
      </c>
      <c r="C107" s="82"/>
      <c r="D107" s="82"/>
      <c r="E107" s="82"/>
      <c r="F107" s="82"/>
      <c r="G107" s="82"/>
      <c r="J107" s="153"/>
      <c r="N107" s="160"/>
      <c r="O107" s="94"/>
      <c r="P107" s="94"/>
    </row>
    <row r="108" spans="1:16" ht="20.45" customHeight="1">
      <c r="B108" s="82"/>
      <c r="C108" s="82" t="s">
        <v>65</v>
      </c>
      <c r="D108" s="82"/>
      <c r="E108" s="82"/>
      <c r="F108" s="82"/>
      <c r="G108" s="82"/>
      <c r="J108" s="158"/>
      <c r="K108" s="101"/>
      <c r="L108" s="101"/>
      <c r="M108" s="101"/>
      <c r="N108" s="158"/>
      <c r="O108" s="101"/>
      <c r="P108" s="101"/>
    </row>
    <row r="109" spans="1:16" ht="20.45" customHeight="1" thickBot="1">
      <c r="B109" s="82"/>
      <c r="C109" s="82"/>
      <c r="D109" s="82" t="s">
        <v>66</v>
      </c>
      <c r="E109" s="82"/>
      <c r="F109" s="82"/>
      <c r="G109" s="82"/>
      <c r="H109" s="80"/>
      <c r="J109" s="159">
        <v>237000000</v>
      </c>
      <c r="K109" s="101"/>
      <c r="L109" s="102">
        <v>237000000</v>
      </c>
      <c r="M109" s="101"/>
      <c r="N109" s="159">
        <v>237000000</v>
      </c>
      <c r="O109" s="101"/>
      <c r="P109" s="102">
        <v>237000000</v>
      </c>
    </row>
    <row r="110" spans="1:16" ht="6" customHeight="1" thickTop="1">
      <c r="H110" s="83">
        <v>0</v>
      </c>
      <c r="J110" s="158"/>
      <c r="L110" s="101"/>
      <c r="M110" s="101"/>
      <c r="N110" s="158"/>
      <c r="O110" s="17"/>
      <c r="P110" s="101"/>
    </row>
    <row r="111" spans="1:16" ht="20.45" customHeight="1">
      <c r="B111" s="82" t="s">
        <v>67</v>
      </c>
      <c r="C111" s="82"/>
      <c r="D111" s="82"/>
      <c r="E111" s="82"/>
      <c r="F111" s="82"/>
      <c r="G111" s="82"/>
      <c r="H111" s="83">
        <v>0</v>
      </c>
      <c r="J111" s="160"/>
      <c r="L111" s="94"/>
      <c r="M111" s="94"/>
      <c r="N111" s="160"/>
      <c r="O111" s="94"/>
      <c r="P111" s="94"/>
    </row>
    <row r="112" spans="1:16" ht="20.45" customHeight="1">
      <c r="B112" s="82"/>
      <c r="C112" s="82" t="s">
        <v>68</v>
      </c>
      <c r="D112" s="82"/>
      <c r="E112" s="82"/>
      <c r="F112" s="82"/>
      <c r="G112" s="82"/>
      <c r="J112" s="153"/>
      <c r="N112" s="158"/>
      <c r="O112" s="17"/>
      <c r="P112" s="101"/>
    </row>
    <row r="113" spans="1:16" ht="20.45" customHeight="1">
      <c r="B113" s="82"/>
      <c r="C113" s="82"/>
      <c r="D113" s="82" t="s">
        <v>69</v>
      </c>
      <c r="E113" s="82"/>
      <c r="F113" s="82"/>
      <c r="G113" s="82"/>
      <c r="J113" s="153"/>
      <c r="N113" s="158"/>
      <c r="O113" s="80"/>
      <c r="P113" s="80"/>
    </row>
    <row r="114" spans="1:16" ht="20.45" customHeight="1">
      <c r="B114" s="82"/>
      <c r="C114" s="82" t="s">
        <v>70</v>
      </c>
      <c r="D114" s="82"/>
      <c r="E114" s="82"/>
      <c r="F114" s="82"/>
      <c r="G114" s="82"/>
      <c r="J114" s="158"/>
      <c r="K114" s="101"/>
      <c r="L114" s="101"/>
      <c r="M114" s="101"/>
      <c r="N114" s="158"/>
      <c r="O114" s="101"/>
      <c r="P114" s="101"/>
    </row>
    <row r="115" spans="1:16" ht="20.45" customHeight="1">
      <c r="B115" s="82"/>
      <c r="C115" s="82"/>
      <c r="D115" s="82" t="s">
        <v>71</v>
      </c>
      <c r="E115" s="82"/>
      <c r="F115" s="82"/>
      <c r="G115" s="82"/>
      <c r="J115" s="158"/>
      <c r="K115" s="101"/>
      <c r="L115" s="101"/>
      <c r="M115" s="101"/>
      <c r="N115" s="158"/>
      <c r="O115" s="101"/>
      <c r="P115" s="101"/>
    </row>
    <row r="116" spans="1:16" ht="20.45" customHeight="1">
      <c r="B116" s="82"/>
      <c r="C116" s="82"/>
      <c r="D116" s="82"/>
      <c r="E116" s="82" t="s">
        <v>72</v>
      </c>
      <c r="F116" s="82"/>
      <c r="G116" s="82"/>
      <c r="J116" s="158">
        <v>158473575</v>
      </c>
      <c r="K116" s="101"/>
      <c r="L116" s="101">
        <v>158000000</v>
      </c>
      <c r="M116" s="101"/>
      <c r="N116" s="158">
        <v>158473575</v>
      </c>
      <c r="O116" s="101"/>
      <c r="P116" s="101">
        <v>158000000</v>
      </c>
    </row>
    <row r="117" spans="1:16" ht="20.45" customHeight="1">
      <c r="A117" s="82" t="s">
        <v>73</v>
      </c>
      <c r="C117" s="82"/>
      <c r="D117" s="82"/>
      <c r="E117" s="82"/>
      <c r="F117" s="82"/>
      <c r="G117" s="82"/>
      <c r="J117" s="158">
        <v>231668365</v>
      </c>
      <c r="K117" s="101"/>
      <c r="L117" s="101">
        <v>228732200</v>
      </c>
      <c r="M117" s="101"/>
      <c r="N117" s="158">
        <v>231668365</v>
      </c>
      <c r="O117" s="101"/>
      <c r="P117" s="101">
        <v>228732200</v>
      </c>
    </row>
    <row r="118" spans="1:16" ht="20.45" customHeight="1">
      <c r="A118" s="82" t="s">
        <v>74</v>
      </c>
      <c r="C118" s="82"/>
      <c r="D118" s="82"/>
      <c r="E118" s="82"/>
      <c r="F118" s="82"/>
      <c r="G118" s="82"/>
      <c r="H118" s="83">
        <v>14</v>
      </c>
      <c r="J118" s="158">
        <v>105733360</v>
      </c>
      <c r="K118" s="101"/>
      <c r="L118" s="101">
        <v>3409740</v>
      </c>
      <c r="M118" s="101"/>
      <c r="N118" s="158">
        <v>105733360</v>
      </c>
      <c r="O118" s="101"/>
      <c r="P118" s="101">
        <v>3409740</v>
      </c>
    </row>
    <row r="119" spans="1:16" ht="20.45" customHeight="1">
      <c r="A119" s="82" t="s">
        <v>75</v>
      </c>
      <c r="C119" s="82"/>
      <c r="D119" s="82"/>
      <c r="E119" s="82"/>
      <c r="F119" s="82"/>
      <c r="G119" s="82"/>
      <c r="J119" s="158"/>
      <c r="K119" s="101"/>
      <c r="L119" s="101"/>
      <c r="M119" s="101"/>
      <c r="N119" s="158"/>
      <c r="O119" s="101"/>
      <c r="P119" s="101"/>
    </row>
    <row r="120" spans="1:16" ht="20.45" customHeight="1">
      <c r="A120" s="80" t="s">
        <v>76</v>
      </c>
      <c r="B120" s="103"/>
      <c r="J120" s="161">
        <v>1175732</v>
      </c>
      <c r="K120" s="104"/>
      <c r="L120" s="104">
        <v>1175732</v>
      </c>
      <c r="M120" s="104"/>
      <c r="N120" s="161">
        <v>0</v>
      </c>
      <c r="O120" s="104"/>
      <c r="P120" s="104">
        <v>0</v>
      </c>
    </row>
    <row r="121" spans="1:16" ht="20.45" customHeight="1">
      <c r="A121" s="80" t="s">
        <v>77</v>
      </c>
      <c r="J121" s="161"/>
      <c r="K121" s="104"/>
      <c r="L121" s="104"/>
      <c r="M121" s="104"/>
      <c r="N121" s="161"/>
      <c r="O121" s="104"/>
      <c r="P121" s="104"/>
    </row>
    <row r="122" spans="1:16" ht="20.45" customHeight="1">
      <c r="A122" s="78"/>
      <c r="B122" s="80" t="s">
        <v>78</v>
      </c>
      <c r="J122" s="161">
        <v>12090000</v>
      </c>
      <c r="K122" s="104"/>
      <c r="L122" s="104">
        <v>11770000</v>
      </c>
      <c r="M122" s="104"/>
      <c r="N122" s="161">
        <v>12090000</v>
      </c>
      <c r="O122" s="104"/>
      <c r="P122" s="104">
        <v>11770000</v>
      </c>
    </row>
    <row r="123" spans="1:16" ht="20.45" customHeight="1">
      <c r="A123" s="78"/>
      <c r="B123" s="80" t="s">
        <v>79</v>
      </c>
      <c r="J123" s="161">
        <v>33570620</v>
      </c>
      <c r="K123" s="104"/>
      <c r="L123" s="104">
        <v>68080890</v>
      </c>
      <c r="M123" s="104"/>
      <c r="N123" s="161">
        <v>68717774</v>
      </c>
      <c r="O123" s="104"/>
      <c r="P123" s="104">
        <v>103852846</v>
      </c>
    </row>
    <row r="124" spans="1:16" ht="20.45" customHeight="1">
      <c r="A124" s="80" t="s">
        <v>80</v>
      </c>
      <c r="J124" s="162">
        <v>-1502</v>
      </c>
      <c r="K124" s="104"/>
      <c r="L124" s="105">
        <v>-1502</v>
      </c>
      <c r="M124" s="104"/>
      <c r="N124" s="165">
        <v>0</v>
      </c>
      <c r="O124" s="104"/>
      <c r="P124" s="105">
        <v>0</v>
      </c>
    </row>
    <row r="125" spans="1:16" ht="6" customHeight="1">
      <c r="E125" s="93"/>
      <c r="J125" s="160"/>
      <c r="K125" s="94"/>
      <c r="L125" s="94"/>
      <c r="M125" s="94"/>
      <c r="N125" s="160"/>
      <c r="O125" s="94"/>
      <c r="P125" s="94"/>
    </row>
    <row r="126" spans="1:16" ht="20.45" customHeight="1">
      <c r="A126" s="80" t="s">
        <v>81</v>
      </c>
      <c r="J126" s="161">
        <f>SUM(J114:J125)</f>
        <v>542710150</v>
      </c>
      <c r="K126" s="104"/>
      <c r="L126" s="104">
        <f>SUM(L114:L125)</f>
        <v>471167060</v>
      </c>
      <c r="M126" s="104"/>
      <c r="N126" s="161">
        <f>SUM(N114:N125)</f>
        <v>576683074</v>
      </c>
      <c r="O126" s="104"/>
      <c r="P126" s="104">
        <f>SUM(P114:P125)</f>
        <v>505764786</v>
      </c>
    </row>
    <row r="127" spans="1:16" ht="20.45" customHeight="1">
      <c r="A127" s="80" t="s">
        <v>82</v>
      </c>
      <c r="J127" s="162">
        <v>208944</v>
      </c>
      <c r="K127" s="104"/>
      <c r="L127" s="105">
        <v>720963</v>
      </c>
      <c r="M127" s="104"/>
      <c r="N127" s="165">
        <v>0</v>
      </c>
      <c r="O127" s="104"/>
      <c r="P127" s="105">
        <v>0</v>
      </c>
    </row>
    <row r="128" spans="1:16" ht="6" customHeight="1">
      <c r="E128" s="93"/>
      <c r="J128" s="160"/>
      <c r="K128" s="94"/>
      <c r="L128" s="94"/>
      <c r="M128" s="94"/>
      <c r="N128" s="160"/>
      <c r="O128" s="94"/>
      <c r="P128" s="94"/>
    </row>
    <row r="129" spans="1:16" ht="20.45" customHeight="1">
      <c r="A129" s="78" t="s">
        <v>83</v>
      </c>
      <c r="J129" s="163">
        <f>SUM(J126:J128)</f>
        <v>542919094</v>
      </c>
      <c r="K129" s="94"/>
      <c r="L129" s="97">
        <f>SUM(L126:L128)</f>
        <v>471888023</v>
      </c>
      <c r="M129" s="94"/>
      <c r="N129" s="163">
        <f>SUM(N126:N128)</f>
        <v>576683074</v>
      </c>
      <c r="O129" s="94"/>
      <c r="P129" s="97">
        <f>SUM(P126:P128)</f>
        <v>505764786</v>
      </c>
    </row>
    <row r="130" spans="1:16" ht="6" customHeight="1">
      <c r="E130" s="93"/>
      <c r="J130" s="160"/>
      <c r="K130" s="94"/>
      <c r="L130" s="94"/>
      <c r="M130" s="94"/>
      <c r="N130" s="160"/>
      <c r="O130" s="94"/>
      <c r="P130" s="94"/>
    </row>
    <row r="131" spans="1:16" ht="20.45" customHeight="1" thickBot="1">
      <c r="A131" s="78" t="s">
        <v>84</v>
      </c>
      <c r="J131" s="164">
        <f>SUM(J85+J129)</f>
        <v>1536172936</v>
      </c>
      <c r="K131" s="94"/>
      <c r="L131" s="106">
        <f>SUM(L85+L129)</f>
        <v>1590379384</v>
      </c>
      <c r="M131" s="94"/>
      <c r="N131" s="164">
        <f>SUM(N85+N129)</f>
        <v>1535119103</v>
      </c>
      <c r="O131" s="94"/>
      <c r="P131" s="106">
        <f>SUM(P85+P129)</f>
        <v>1584875604</v>
      </c>
    </row>
    <row r="132" spans="1:16" ht="21.75" customHeight="1" thickTop="1">
      <c r="A132" s="78"/>
      <c r="J132" s="85"/>
      <c r="K132" s="85"/>
      <c r="L132" s="85"/>
      <c r="M132" s="85"/>
    </row>
    <row r="133" spans="1:16" ht="21.75" customHeight="1">
      <c r="A133" s="78"/>
      <c r="J133" s="85"/>
      <c r="K133" s="85"/>
      <c r="L133" s="85"/>
      <c r="M133" s="85"/>
    </row>
    <row r="134" spans="1:16" ht="21.75" customHeight="1">
      <c r="A134" s="78"/>
      <c r="J134" s="85"/>
      <c r="K134" s="85"/>
      <c r="L134" s="85"/>
      <c r="M134" s="85"/>
    </row>
    <row r="135" spans="1:16" ht="21.75" customHeight="1">
      <c r="A135" s="281" t="s">
        <v>38</v>
      </c>
      <c r="B135" s="281"/>
      <c r="C135" s="281"/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</row>
    <row r="136" spans="1:16" ht="10.5" customHeight="1">
      <c r="A136" s="274"/>
      <c r="B136" s="274"/>
      <c r="C136" s="274"/>
      <c r="D136" s="274"/>
      <c r="E136" s="274"/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</row>
    <row r="137" spans="1:16" ht="21.75" customHeight="1">
      <c r="A137" s="18" t="str">
        <f>A91</f>
        <v>หมายเหตุประกอบข้อมูลทางการเงินเป็นส่วนหนึ่งของข้อมูลทางการเงินระหว่างกาลนี้</v>
      </c>
      <c r="B137" s="18"/>
      <c r="C137" s="18"/>
      <c r="D137" s="18"/>
      <c r="E137" s="18"/>
      <c r="F137" s="18"/>
      <c r="G137" s="18"/>
      <c r="H137" s="18"/>
      <c r="I137" s="18"/>
      <c r="J137" s="97"/>
      <c r="K137" s="97"/>
      <c r="L137" s="97"/>
      <c r="M137" s="97"/>
      <c r="N137" s="97"/>
      <c r="O137" s="97"/>
      <c r="P137" s="97"/>
    </row>
  </sheetData>
  <mergeCells count="9">
    <mergeCell ref="J96:L96"/>
    <mergeCell ref="N96:P96"/>
    <mergeCell ref="A135:P135"/>
    <mergeCell ref="J5:L5"/>
    <mergeCell ref="N5:P5"/>
    <mergeCell ref="A45:P45"/>
    <mergeCell ref="J52:L52"/>
    <mergeCell ref="N52:P52"/>
    <mergeCell ref="A89:P89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FE94-0295-49C2-8E4D-DF0ADA0436D5}">
  <sheetPr>
    <tabColor theme="3" tint="0.39997558519241921"/>
  </sheetPr>
  <dimension ref="A1:P63"/>
  <sheetViews>
    <sheetView topLeftCell="A30" zoomScale="110" zoomScaleNormal="110" zoomScaleSheetLayoutView="100" zoomScalePageLayoutView="80" workbookViewId="0">
      <selection activeCell="P63" sqref="P63"/>
    </sheetView>
  </sheetViews>
  <sheetFormatPr defaultRowHeight="21.75" customHeight="1"/>
  <cols>
    <col min="1" max="6" width="1.7109375" style="75" customWidth="1"/>
    <col min="7" max="7" width="41.85546875" style="75" customWidth="1"/>
    <col min="8" max="8" width="8.85546875" style="25" customWidth="1"/>
    <col min="9" max="9" width="0.85546875" style="25" customWidth="1"/>
    <col min="10" max="10" width="12.7109375" style="25" customWidth="1"/>
    <col min="11" max="11" width="0.85546875" style="25" customWidth="1"/>
    <col min="12" max="12" width="12.7109375" style="25" customWidth="1"/>
    <col min="13" max="13" width="0.85546875" style="25" customWidth="1"/>
    <col min="14" max="14" width="12.7109375" style="27" customWidth="1"/>
    <col min="15" max="15" width="0.85546875" style="26" customWidth="1"/>
    <col min="16" max="16" width="12.7109375" style="27" customWidth="1"/>
    <col min="17" max="105" width="9.140625" style="75"/>
    <col min="106" max="111" width="1.7109375" style="75" customWidth="1"/>
    <col min="112" max="112" width="31.85546875" style="75" customWidth="1"/>
    <col min="113" max="113" width="8.28515625" style="75" customWidth="1"/>
    <col min="114" max="114" width="0.7109375" style="75" customWidth="1"/>
    <col min="115" max="115" width="12.28515625" style="75" customWidth="1"/>
    <col min="116" max="116" width="0.7109375" style="75" customWidth="1"/>
    <col min="117" max="117" width="12.28515625" style="75" customWidth="1"/>
    <col min="118" max="118" width="0.7109375" style="75" customWidth="1"/>
    <col min="119" max="119" width="12.28515625" style="75" customWidth="1"/>
    <col min="120" max="120" width="0.7109375" style="75" customWidth="1"/>
    <col min="121" max="121" width="13.140625" style="75" customWidth="1"/>
    <col min="122" max="361" width="9.140625" style="75"/>
    <col min="362" max="367" width="1.7109375" style="75" customWidth="1"/>
    <col min="368" max="368" width="31.85546875" style="75" customWidth="1"/>
    <col min="369" max="369" width="8.28515625" style="75" customWidth="1"/>
    <col min="370" max="370" width="0.7109375" style="75" customWidth="1"/>
    <col min="371" max="371" width="12.28515625" style="75" customWidth="1"/>
    <col min="372" max="372" width="0.7109375" style="75" customWidth="1"/>
    <col min="373" max="373" width="12.28515625" style="75" customWidth="1"/>
    <col min="374" max="374" width="0.7109375" style="75" customWidth="1"/>
    <col min="375" max="375" width="12.28515625" style="75" customWidth="1"/>
    <col min="376" max="376" width="0.7109375" style="75" customWidth="1"/>
    <col min="377" max="377" width="13.140625" style="75" customWidth="1"/>
    <col min="378" max="617" width="9.140625" style="75"/>
    <col min="618" max="623" width="1.7109375" style="75" customWidth="1"/>
    <col min="624" max="624" width="31.85546875" style="75" customWidth="1"/>
    <col min="625" max="625" width="8.28515625" style="75" customWidth="1"/>
    <col min="626" max="626" width="0.7109375" style="75" customWidth="1"/>
    <col min="627" max="627" width="12.28515625" style="75" customWidth="1"/>
    <col min="628" max="628" width="0.7109375" style="75" customWidth="1"/>
    <col min="629" max="629" width="12.28515625" style="75" customWidth="1"/>
    <col min="630" max="630" width="0.7109375" style="75" customWidth="1"/>
    <col min="631" max="631" width="12.28515625" style="75" customWidth="1"/>
    <col min="632" max="632" width="0.7109375" style="75" customWidth="1"/>
    <col min="633" max="633" width="13.140625" style="75" customWidth="1"/>
    <col min="634" max="873" width="9.140625" style="75"/>
    <col min="874" max="879" width="1.7109375" style="75" customWidth="1"/>
    <col min="880" max="880" width="31.85546875" style="75" customWidth="1"/>
    <col min="881" max="881" width="8.28515625" style="75" customWidth="1"/>
    <col min="882" max="882" width="0.7109375" style="75" customWidth="1"/>
    <col min="883" max="883" width="12.28515625" style="75" customWidth="1"/>
    <col min="884" max="884" width="0.7109375" style="75" customWidth="1"/>
    <col min="885" max="885" width="12.28515625" style="75" customWidth="1"/>
    <col min="886" max="886" width="0.7109375" style="75" customWidth="1"/>
    <col min="887" max="887" width="12.28515625" style="75" customWidth="1"/>
    <col min="888" max="888" width="0.7109375" style="75" customWidth="1"/>
    <col min="889" max="889" width="13.140625" style="75" customWidth="1"/>
    <col min="890" max="1129" width="9.140625" style="75"/>
    <col min="1130" max="1135" width="1.7109375" style="75" customWidth="1"/>
    <col min="1136" max="1136" width="31.85546875" style="75" customWidth="1"/>
    <col min="1137" max="1137" width="8.28515625" style="75" customWidth="1"/>
    <col min="1138" max="1138" width="0.7109375" style="75" customWidth="1"/>
    <col min="1139" max="1139" width="12.28515625" style="75" customWidth="1"/>
    <col min="1140" max="1140" width="0.7109375" style="75" customWidth="1"/>
    <col min="1141" max="1141" width="12.28515625" style="75" customWidth="1"/>
    <col min="1142" max="1142" width="0.7109375" style="75" customWidth="1"/>
    <col min="1143" max="1143" width="12.28515625" style="75" customWidth="1"/>
    <col min="1144" max="1144" width="0.7109375" style="75" customWidth="1"/>
    <col min="1145" max="1145" width="13.140625" style="75" customWidth="1"/>
    <col min="1146" max="1385" width="9.140625" style="75"/>
    <col min="1386" max="1391" width="1.7109375" style="75" customWidth="1"/>
    <col min="1392" max="1392" width="31.85546875" style="75" customWidth="1"/>
    <col min="1393" max="1393" width="8.28515625" style="75" customWidth="1"/>
    <col min="1394" max="1394" width="0.7109375" style="75" customWidth="1"/>
    <col min="1395" max="1395" width="12.28515625" style="75" customWidth="1"/>
    <col min="1396" max="1396" width="0.7109375" style="75" customWidth="1"/>
    <col min="1397" max="1397" width="12.28515625" style="75" customWidth="1"/>
    <col min="1398" max="1398" width="0.7109375" style="75" customWidth="1"/>
    <col min="1399" max="1399" width="12.28515625" style="75" customWidth="1"/>
    <col min="1400" max="1400" width="0.7109375" style="75" customWidth="1"/>
    <col min="1401" max="1401" width="13.140625" style="75" customWidth="1"/>
    <col min="1402" max="1641" width="9.140625" style="75"/>
    <col min="1642" max="1647" width="1.7109375" style="75" customWidth="1"/>
    <col min="1648" max="1648" width="31.85546875" style="75" customWidth="1"/>
    <col min="1649" max="1649" width="8.28515625" style="75" customWidth="1"/>
    <col min="1650" max="1650" width="0.7109375" style="75" customWidth="1"/>
    <col min="1651" max="1651" width="12.28515625" style="75" customWidth="1"/>
    <col min="1652" max="1652" width="0.7109375" style="75" customWidth="1"/>
    <col min="1653" max="1653" width="12.28515625" style="75" customWidth="1"/>
    <col min="1654" max="1654" width="0.7109375" style="75" customWidth="1"/>
    <col min="1655" max="1655" width="12.28515625" style="75" customWidth="1"/>
    <col min="1656" max="1656" width="0.7109375" style="75" customWidth="1"/>
    <col min="1657" max="1657" width="13.140625" style="75" customWidth="1"/>
    <col min="1658" max="1897" width="9.140625" style="75"/>
    <col min="1898" max="1903" width="1.7109375" style="75" customWidth="1"/>
    <col min="1904" max="1904" width="31.85546875" style="75" customWidth="1"/>
    <col min="1905" max="1905" width="8.28515625" style="75" customWidth="1"/>
    <col min="1906" max="1906" width="0.7109375" style="75" customWidth="1"/>
    <col min="1907" max="1907" width="12.28515625" style="75" customWidth="1"/>
    <col min="1908" max="1908" width="0.7109375" style="75" customWidth="1"/>
    <col min="1909" max="1909" width="12.28515625" style="75" customWidth="1"/>
    <col min="1910" max="1910" width="0.7109375" style="75" customWidth="1"/>
    <col min="1911" max="1911" width="12.28515625" style="75" customWidth="1"/>
    <col min="1912" max="1912" width="0.7109375" style="75" customWidth="1"/>
    <col min="1913" max="1913" width="13.140625" style="75" customWidth="1"/>
    <col min="1914" max="2153" width="9.140625" style="75"/>
    <col min="2154" max="2159" width="1.7109375" style="75" customWidth="1"/>
    <col min="2160" max="2160" width="31.85546875" style="75" customWidth="1"/>
    <col min="2161" max="2161" width="8.28515625" style="75" customWidth="1"/>
    <col min="2162" max="2162" width="0.7109375" style="75" customWidth="1"/>
    <col min="2163" max="2163" width="12.28515625" style="75" customWidth="1"/>
    <col min="2164" max="2164" width="0.7109375" style="75" customWidth="1"/>
    <col min="2165" max="2165" width="12.28515625" style="75" customWidth="1"/>
    <col min="2166" max="2166" width="0.7109375" style="75" customWidth="1"/>
    <col min="2167" max="2167" width="12.28515625" style="75" customWidth="1"/>
    <col min="2168" max="2168" width="0.7109375" style="75" customWidth="1"/>
    <col min="2169" max="2169" width="13.140625" style="75" customWidth="1"/>
    <col min="2170" max="2409" width="9.140625" style="75"/>
    <col min="2410" max="2415" width="1.7109375" style="75" customWidth="1"/>
    <col min="2416" max="2416" width="31.85546875" style="75" customWidth="1"/>
    <col min="2417" max="2417" width="8.28515625" style="75" customWidth="1"/>
    <col min="2418" max="2418" width="0.7109375" style="75" customWidth="1"/>
    <col min="2419" max="2419" width="12.28515625" style="75" customWidth="1"/>
    <col min="2420" max="2420" width="0.7109375" style="75" customWidth="1"/>
    <col min="2421" max="2421" width="12.28515625" style="75" customWidth="1"/>
    <col min="2422" max="2422" width="0.7109375" style="75" customWidth="1"/>
    <col min="2423" max="2423" width="12.28515625" style="75" customWidth="1"/>
    <col min="2424" max="2424" width="0.7109375" style="75" customWidth="1"/>
    <col min="2425" max="2425" width="13.140625" style="75" customWidth="1"/>
    <col min="2426" max="2665" width="9.140625" style="75"/>
    <col min="2666" max="2671" width="1.7109375" style="75" customWidth="1"/>
    <col min="2672" max="2672" width="31.85546875" style="75" customWidth="1"/>
    <col min="2673" max="2673" width="8.28515625" style="75" customWidth="1"/>
    <col min="2674" max="2674" width="0.7109375" style="75" customWidth="1"/>
    <col min="2675" max="2675" width="12.28515625" style="75" customWidth="1"/>
    <col min="2676" max="2676" width="0.7109375" style="75" customWidth="1"/>
    <col min="2677" max="2677" width="12.28515625" style="75" customWidth="1"/>
    <col min="2678" max="2678" width="0.7109375" style="75" customWidth="1"/>
    <col min="2679" max="2679" width="12.28515625" style="75" customWidth="1"/>
    <col min="2680" max="2680" width="0.7109375" style="75" customWidth="1"/>
    <col min="2681" max="2681" width="13.140625" style="75" customWidth="1"/>
    <col min="2682" max="2921" width="9.140625" style="75"/>
    <col min="2922" max="2927" width="1.7109375" style="75" customWidth="1"/>
    <col min="2928" max="2928" width="31.85546875" style="75" customWidth="1"/>
    <col min="2929" max="2929" width="8.28515625" style="75" customWidth="1"/>
    <col min="2930" max="2930" width="0.7109375" style="75" customWidth="1"/>
    <col min="2931" max="2931" width="12.28515625" style="75" customWidth="1"/>
    <col min="2932" max="2932" width="0.7109375" style="75" customWidth="1"/>
    <col min="2933" max="2933" width="12.28515625" style="75" customWidth="1"/>
    <col min="2934" max="2934" width="0.7109375" style="75" customWidth="1"/>
    <col min="2935" max="2935" width="12.28515625" style="75" customWidth="1"/>
    <col min="2936" max="2936" width="0.7109375" style="75" customWidth="1"/>
    <col min="2937" max="2937" width="13.140625" style="75" customWidth="1"/>
    <col min="2938" max="3177" width="9.140625" style="75"/>
    <col min="3178" max="3183" width="1.7109375" style="75" customWidth="1"/>
    <col min="3184" max="3184" width="31.85546875" style="75" customWidth="1"/>
    <col min="3185" max="3185" width="8.28515625" style="75" customWidth="1"/>
    <col min="3186" max="3186" width="0.7109375" style="75" customWidth="1"/>
    <col min="3187" max="3187" width="12.28515625" style="75" customWidth="1"/>
    <col min="3188" max="3188" width="0.7109375" style="75" customWidth="1"/>
    <col min="3189" max="3189" width="12.28515625" style="75" customWidth="1"/>
    <col min="3190" max="3190" width="0.7109375" style="75" customWidth="1"/>
    <col min="3191" max="3191" width="12.28515625" style="75" customWidth="1"/>
    <col min="3192" max="3192" width="0.7109375" style="75" customWidth="1"/>
    <col min="3193" max="3193" width="13.140625" style="75" customWidth="1"/>
    <col min="3194" max="3433" width="9.140625" style="75"/>
    <col min="3434" max="3439" width="1.7109375" style="75" customWidth="1"/>
    <col min="3440" max="3440" width="31.85546875" style="75" customWidth="1"/>
    <col min="3441" max="3441" width="8.28515625" style="75" customWidth="1"/>
    <col min="3442" max="3442" width="0.7109375" style="75" customWidth="1"/>
    <col min="3443" max="3443" width="12.28515625" style="75" customWidth="1"/>
    <col min="3444" max="3444" width="0.7109375" style="75" customWidth="1"/>
    <col min="3445" max="3445" width="12.28515625" style="75" customWidth="1"/>
    <col min="3446" max="3446" width="0.7109375" style="75" customWidth="1"/>
    <col min="3447" max="3447" width="12.28515625" style="75" customWidth="1"/>
    <col min="3448" max="3448" width="0.7109375" style="75" customWidth="1"/>
    <col min="3449" max="3449" width="13.140625" style="75" customWidth="1"/>
    <col min="3450" max="3689" width="9.140625" style="75"/>
    <col min="3690" max="3695" width="1.7109375" style="75" customWidth="1"/>
    <col min="3696" max="3696" width="31.85546875" style="75" customWidth="1"/>
    <col min="3697" max="3697" width="8.28515625" style="75" customWidth="1"/>
    <col min="3698" max="3698" width="0.7109375" style="75" customWidth="1"/>
    <col min="3699" max="3699" width="12.28515625" style="75" customWidth="1"/>
    <col min="3700" max="3700" width="0.7109375" style="75" customWidth="1"/>
    <col min="3701" max="3701" width="12.28515625" style="75" customWidth="1"/>
    <col min="3702" max="3702" width="0.7109375" style="75" customWidth="1"/>
    <col min="3703" max="3703" width="12.28515625" style="75" customWidth="1"/>
    <col min="3704" max="3704" width="0.7109375" style="75" customWidth="1"/>
    <col min="3705" max="3705" width="13.140625" style="75" customWidth="1"/>
    <col min="3706" max="3945" width="9.140625" style="75"/>
    <col min="3946" max="3951" width="1.7109375" style="75" customWidth="1"/>
    <col min="3952" max="3952" width="31.85546875" style="75" customWidth="1"/>
    <col min="3953" max="3953" width="8.28515625" style="75" customWidth="1"/>
    <col min="3954" max="3954" width="0.7109375" style="75" customWidth="1"/>
    <col min="3955" max="3955" width="12.28515625" style="75" customWidth="1"/>
    <col min="3956" max="3956" width="0.7109375" style="75" customWidth="1"/>
    <col min="3957" max="3957" width="12.28515625" style="75" customWidth="1"/>
    <col min="3958" max="3958" width="0.7109375" style="75" customWidth="1"/>
    <col min="3959" max="3959" width="12.28515625" style="75" customWidth="1"/>
    <col min="3960" max="3960" width="0.7109375" style="75" customWidth="1"/>
    <col min="3961" max="3961" width="13.140625" style="75" customWidth="1"/>
    <col min="3962" max="4201" width="9.140625" style="75"/>
    <col min="4202" max="4207" width="1.7109375" style="75" customWidth="1"/>
    <col min="4208" max="4208" width="31.85546875" style="75" customWidth="1"/>
    <col min="4209" max="4209" width="8.28515625" style="75" customWidth="1"/>
    <col min="4210" max="4210" width="0.7109375" style="75" customWidth="1"/>
    <col min="4211" max="4211" width="12.28515625" style="75" customWidth="1"/>
    <col min="4212" max="4212" width="0.7109375" style="75" customWidth="1"/>
    <col min="4213" max="4213" width="12.28515625" style="75" customWidth="1"/>
    <col min="4214" max="4214" width="0.7109375" style="75" customWidth="1"/>
    <col min="4215" max="4215" width="12.28515625" style="75" customWidth="1"/>
    <col min="4216" max="4216" width="0.7109375" style="75" customWidth="1"/>
    <col min="4217" max="4217" width="13.140625" style="75" customWidth="1"/>
    <col min="4218" max="4457" width="9.140625" style="75"/>
    <col min="4458" max="4463" width="1.7109375" style="75" customWidth="1"/>
    <col min="4464" max="4464" width="31.85546875" style="75" customWidth="1"/>
    <col min="4465" max="4465" width="8.28515625" style="75" customWidth="1"/>
    <col min="4466" max="4466" width="0.7109375" style="75" customWidth="1"/>
    <col min="4467" max="4467" width="12.28515625" style="75" customWidth="1"/>
    <col min="4468" max="4468" width="0.7109375" style="75" customWidth="1"/>
    <col min="4469" max="4469" width="12.28515625" style="75" customWidth="1"/>
    <col min="4470" max="4470" width="0.7109375" style="75" customWidth="1"/>
    <col min="4471" max="4471" width="12.28515625" style="75" customWidth="1"/>
    <col min="4472" max="4472" width="0.7109375" style="75" customWidth="1"/>
    <col min="4473" max="4473" width="13.140625" style="75" customWidth="1"/>
    <col min="4474" max="4713" width="9.140625" style="75"/>
    <col min="4714" max="4719" width="1.7109375" style="75" customWidth="1"/>
    <col min="4720" max="4720" width="31.85546875" style="75" customWidth="1"/>
    <col min="4721" max="4721" width="8.28515625" style="75" customWidth="1"/>
    <col min="4722" max="4722" width="0.7109375" style="75" customWidth="1"/>
    <col min="4723" max="4723" width="12.28515625" style="75" customWidth="1"/>
    <col min="4724" max="4724" width="0.7109375" style="75" customWidth="1"/>
    <col min="4725" max="4725" width="12.28515625" style="75" customWidth="1"/>
    <col min="4726" max="4726" width="0.7109375" style="75" customWidth="1"/>
    <col min="4727" max="4727" width="12.28515625" style="75" customWidth="1"/>
    <col min="4728" max="4728" width="0.7109375" style="75" customWidth="1"/>
    <col min="4729" max="4729" width="13.140625" style="75" customWidth="1"/>
    <col min="4730" max="4969" width="9.140625" style="75"/>
    <col min="4970" max="4975" width="1.7109375" style="75" customWidth="1"/>
    <col min="4976" max="4976" width="31.85546875" style="75" customWidth="1"/>
    <col min="4977" max="4977" width="8.28515625" style="75" customWidth="1"/>
    <col min="4978" max="4978" width="0.7109375" style="75" customWidth="1"/>
    <col min="4979" max="4979" width="12.28515625" style="75" customWidth="1"/>
    <col min="4980" max="4980" width="0.7109375" style="75" customWidth="1"/>
    <col min="4981" max="4981" width="12.28515625" style="75" customWidth="1"/>
    <col min="4982" max="4982" width="0.7109375" style="75" customWidth="1"/>
    <col min="4983" max="4983" width="12.28515625" style="75" customWidth="1"/>
    <col min="4984" max="4984" width="0.7109375" style="75" customWidth="1"/>
    <col min="4985" max="4985" width="13.140625" style="75" customWidth="1"/>
    <col min="4986" max="5225" width="9.140625" style="75"/>
    <col min="5226" max="5231" width="1.7109375" style="75" customWidth="1"/>
    <col min="5232" max="5232" width="31.85546875" style="75" customWidth="1"/>
    <col min="5233" max="5233" width="8.28515625" style="75" customWidth="1"/>
    <col min="5234" max="5234" width="0.7109375" style="75" customWidth="1"/>
    <col min="5235" max="5235" width="12.28515625" style="75" customWidth="1"/>
    <col min="5236" max="5236" width="0.7109375" style="75" customWidth="1"/>
    <col min="5237" max="5237" width="12.28515625" style="75" customWidth="1"/>
    <col min="5238" max="5238" width="0.7109375" style="75" customWidth="1"/>
    <col min="5239" max="5239" width="12.28515625" style="75" customWidth="1"/>
    <col min="5240" max="5240" width="0.7109375" style="75" customWidth="1"/>
    <col min="5241" max="5241" width="13.140625" style="75" customWidth="1"/>
    <col min="5242" max="5481" width="9.140625" style="75"/>
    <col min="5482" max="5487" width="1.7109375" style="75" customWidth="1"/>
    <col min="5488" max="5488" width="31.85546875" style="75" customWidth="1"/>
    <col min="5489" max="5489" width="8.28515625" style="75" customWidth="1"/>
    <col min="5490" max="5490" width="0.7109375" style="75" customWidth="1"/>
    <col min="5491" max="5491" width="12.28515625" style="75" customWidth="1"/>
    <col min="5492" max="5492" width="0.7109375" style="75" customWidth="1"/>
    <col min="5493" max="5493" width="12.28515625" style="75" customWidth="1"/>
    <col min="5494" max="5494" width="0.7109375" style="75" customWidth="1"/>
    <col min="5495" max="5495" width="12.28515625" style="75" customWidth="1"/>
    <col min="5496" max="5496" width="0.7109375" style="75" customWidth="1"/>
    <col min="5497" max="5497" width="13.140625" style="75" customWidth="1"/>
    <col min="5498" max="5737" width="9.140625" style="75"/>
    <col min="5738" max="5743" width="1.7109375" style="75" customWidth="1"/>
    <col min="5744" max="5744" width="31.85546875" style="75" customWidth="1"/>
    <col min="5745" max="5745" width="8.28515625" style="75" customWidth="1"/>
    <col min="5746" max="5746" width="0.7109375" style="75" customWidth="1"/>
    <col min="5747" max="5747" width="12.28515625" style="75" customWidth="1"/>
    <col min="5748" max="5748" width="0.7109375" style="75" customWidth="1"/>
    <col min="5749" max="5749" width="12.28515625" style="75" customWidth="1"/>
    <col min="5750" max="5750" width="0.7109375" style="75" customWidth="1"/>
    <col min="5751" max="5751" width="12.28515625" style="75" customWidth="1"/>
    <col min="5752" max="5752" width="0.7109375" style="75" customWidth="1"/>
    <col min="5753" max="5753" width="13.140625" style="75" customWidth="1"/>
    <col min="5754" max="5993" width="9.140625" style="75"/>
    <col min="5994" max="5999" width="1.7109375" style="75" customWidth="1"/>
    <col min="6000" max="6000" width="31.85546875" style="75" customWidth="1"/>
    <col min="6001" max="6001" width="8.28515625" style="75" customWidth="1"/>
    <col min="6002" max="6002" width="0.7109375" style="75" customWidth="1"/>
    <col min="6003" max="6003" width="12.28515625" style="75" customWidth="1"/>
    <col min="6004" max="6004" width="0.7109375" style="75" customWidth="1"/>
    <col min="6005" max="6005" width="12.28515625" style="75" customWidth="1"/>
    <col min="6006" max="6006" width="0.7109375" style="75" customWidth="1"/>
    <col min="6007" max="6007" width="12.28515625" style="75" customWidth="1"/>
    <col min="6008" max="6008" width="0.7109375" style="75" customWidth="1"/>
    <col min="6009" max="6009" width="13.140625" style="75" customWidth="1"/>
    <col min="6010" max="6249" width="9.140625" style="75"/>
    <col min="6250" max="6255" width="1.7109375" style="75" customWidth="1"/>
    <col min="6256" max="6256" width="31.85546875" style="75" customWidth="1"/>
    <col min="6257" max="6257" width="8.28515625" style="75" customWidth="1"/>
    <col min="6258" max="6258" width="0.7109375" style="75" customWidth="1"/>
    <col min="6259" max="6259" width="12.28515625" style="75" customWidth="1"/>
    <col min="6260" max="6260" width="0.7109375" style="75" customWidth="1"/>
    <col min="6261" max="6261" width="12.28515625" style="75" customWidth="1"/>
    <col min="6262" max="6262" width="0.7109375" style="75" customWidth="1"/>
    <col min="6263" max="6263" width="12.28515625" style="75" customWidth="1"/>
    <col min="6264" max="6264" width="0.7109375" style="75" customWidth="1"/>
    <col min="6265" max="6265" width="13.140625" style="75" customWidth="1"/>
    <col min="6266" max="6505" width="9.140625" style="75"/>
    <col min="6506" max="6511" width="1.7109375" style="75" customWidth="1"/>
    <col min="6512" max="6512" width="31.85546875" style="75" customWidth="1"/>
    <col min="6513" max="6513" width="8.28515625" style="75" customWidth="1"/>
    <col min="6514" max="6514" width="0.7109375" style="75" customWidth="1"/>
    <col min="6515" max="6515" width="12.28515625" style="75" customWidth="1"/>
    <col min="6516" max="6516" width="0.7109375" style="75" customWidth="1"/>
    <col min="6517" max="6517" width="12.28515625" style="75" customWidth="1"/>
    <col min="6518" max="6518" width="0.7109375" style="75" customWidth="1"/>
    <col min="6519" max="6519" width="12.28515625" style="75" customWidth="1"/>
    <col min="6520" max="6520" width="0.7109375" style="75" customWidth="1"/>
    <col min="6521" max="6521" width="13.140625" style="75" customWidth="1"/>
    <col min="6522" max="6761" width="9.140625" style="75"/>
    <col min="6762" max="6767" width="1.7109375" style="75" customWidth="1"/>
    <col min="6768" max="6768" width="31.85546875" style="75" customWidth="1"/>
    <col min="6769" max="6769" width="8.28515625" style="75" customWidth="1"/>
    <col min="6770" max="6770" width="0.7109375" style="75" customWidth="1"/>
    <col min="6771" max="6771" width="12.28515625" style="75" customWidth="1"/>
    <col min="6772" max="6772" width="0.7109375" style="75" customWidth="1"/>
    <col min="6773" max="6773" width="12.28515625" style="75" customWidth="1"/>
    <col min="6774" max="6774" width="0.7109375" style="75" customWidth="1"/>
    <col min="6775" max="6775" width="12.28515625" style="75" customWidth="1"/>
    <col min="6776" max="6776" width="0.7109375" style="75" customWidth="1"/>
    <col min="6777" max="6777" width="13.140625" style="75" customWidth="1"/>
    <col min="6778" max="7017" width="9.140625" style="75"/>
    <col min="7018" max="7023" width="1.7109375" style="75" customWidth="1"/>
    <col min="7024" max="7024" width="31.85546875" style="75" customWidth="1"/>
    <col min="7025" max="7025" width="8.28515625" style="75" customWidth="1"/>
    <col min="7026" max="7026" width="0.7109375" style="75" customWidth="1"/>
    <col min="7027" max="7027" width="12.28515625" style="75" customWidth="1"/>
    <col min="7028" max="7028" width="0.7109375" style="75" customWidth="1"/>
    <col min="7029" max="7029" width="12.28515625" style="75" customWidth="1"/>
    <col min="7030" max="7030" width="0.7109375" style="75" customWidth="1"/>
    <col min="7031" max="7031" width="12.28515625" style="75" customWidth="1"/>
    <col min="7032" max="7032" width="0.7109375" style="75" customWidth="1"/>
    <col min="7033" max="7033" width="13.140625" style="75" customWidth="1"/>
    <col min="7034" max="7273" width="9.140625" style="75"/>
    <col min="7274" max="7279" width="1.7109375" style="75" customWidth="1"/>
    <col min="7280" max="7280" width="31.85546875" style="75" customWidth="1"/>
    <col min="7281" max="7281" width="8.28515625" style="75" customWidth="1"/>
    <col min="7282" max="7282" width="0.7109375" style="75" customWidth="1"/>
    <col min="7283" max="7283" width="12.28515625" style="75" customWidth="1"/>
    <col min="7284" max="7284" width="0.7109375" style="75" customWidth="1"/>
    <col min="7285" max="7285" width="12.28515625" style="75" customWidth="1"/>
    <col min="7286" max="7286" width="0.7109375" style="75" customWidth="1"/>
    <col min="7287" max="7287" width="12.28515625" style="75" customWidth="1"/>
    <col min="7288" max="7288" width="0.7109375" style="75" customWidth="1"/>
    <col min="7289" max="7289" width="13.140625" style="75" customWidth="1"/>
    <col min="7290" max="7529" width="9.140625" style="75"/>
    <col min="7530" max="7535" width="1.7109375" style="75" customWidth="1"/>
    <col min="7536" max="7536" width="31.85546875" style="75" customWidth="1"/>
    <col min="7537" max="7537" width="8.28515625" style="75" customWidth="1"/>
    <col min="7538" max="7538" width="0.7109375" style="75" customWidth="1"/>
    <col min="7539" max="7539" width="12.28515625" style="75" customWidth="1"/>
    <col min="7540" max="7540" width="0.7109375" style="75" customWidth="1"/>
    <col min="7541" max="7541" width="12.28515625" style="75" customWidth="1"/>
    <col min="7542" max="7542" width="0.7109375" style="75" customWidth="1"/>
    <col min="7543" max="7543" width="12.28515625" style="75" customWidth="1"/>
    <col min="7544" max="7544" width="0.7109375" style="75" customWidth="1"/>
    <col min="7545" max="7545" width="13.140625" style="75" customWidth="1"/>
    <col min="7546" max="7785" width="9.140625" style="75"/>
    <col min="7786" max="7791" width="1.7109375" style="75" customWidth="1"/>
    <col min="7792" max="7792" width="31.85546875" style="75" customWidth="1"/>
    <col min="7793" max="7793" width="8.28515625" style="75" customWidth="1"/>
    <col min="7794" max="7794" width="0.7109375" style="75" customWidth="1"/>
    <col min="7795" max="7795" width="12.28515625" style="75" customWidth="1"/>
    <col min="7796" max="7796" width="0.7109375" style="75" customWidth="1"/>
    <col min="7797" max="7797" width="12.28515625" style="75" customWidth="1"/>
    <col min="7798" max="7798" width="0.7109375" style="75" customWidth="1"/>
    <col min="7799" max="7799" width="12.28515625" style="75" customWidth="1"/>
    <col min="7800" max="7800" width="0.7109375" style="75" customWidth="1"/>
    <col min="7801" max="7801" width="13.140625" style="75" customWidth="1"/>
    <col min="7802" max="8041" width="9.140625" style="75"/>
    <col min="8042" max="8047" width="1.7109375" style="75" customWidth="1"/>
    <col min="8048" max="8048" width="31.85546875" style="75" customWidth="1"/>
    <col min="8049" max="8049" width="8.28515625" style="75" customWidth="1"/>
    <col min="8050" max="8050" width="0.7109375" style="75" customWidth="1"/>
    <col min="8051" max="8051" width="12.28515625" style="75" customWidth="1"/>
    <col min="8052" max="8052" width="0.7109375" style="75" customWidth="1"/>
    <col min="8053" max="8053" width="12.28515625" style="75" customWidth="1"/>
    <col min="8054" max="8054" width="0.7109375" style="75" customWidth="1"/>
    <col min="8055" max="8055" width="12.28515625" style="75" customWidth="1"/>
    <col min="8056" max="8056" width="0.7109375" style="75" customWidth="1"/>
    <col min="8057" max="8057" width="13.140625" style="75" customWidth="1"/>
    <col min="8058" max="8297" width="9.140625" style="75"/>
    <col min="8298" max="8303" width="1.7109375" style="75" customWidth="1"/>
    <col min="8304" max="8304" width="31.85546875" style="75" customWidth="1"/>
    <col min="8305" max="8305" width="8.28515625" style="75" customWidth="1"/>
    <col min="8306" max="8306" width="0.7109375" style="75" customWidth="1"/>
    <col min="8307" max="8307" width="12.28515625" style="75" customWidth="1"/>
    <col min="8308" max="8308" width="0.7109375" style="75" customWidth="1"/>
    <col min="8309" max="8309" width="12.28515625" style="75" customWidth="1"/>
    <col min="8310" max="8310" width="0.7109375" style="75" customWidth="1"/>
    <col min="8311" max="8311" width="12.28515625" style="75" customWidth="1"/>
    <col min="8312" max="8312" width="0.7109375" style="75" customWidth="1"/>
    <col min="8313" max="8313" width="13.140625" style="75" customWidth="1"/>
    <col min="8314" max="8553" width="9.140625" style="75"/>
    <col min="8554" max="8559" width="1.7109375" style="75" customWidth="1"/>
    <col min="8560" max="8560" width="31.85546875" style="75" customWidth="1"/>
    <col min="8561" max="8561" width="8.28515625" style="75" customWidth="1"/>
    <col min="8562" max="8562" width="0.7109375" style="75" customWidth="1"/>
    <col min="8563" max="8563" width="12.28515625" style="75" customWidth="1"/>
    <col min="8564" max="8564" width="0.7109375" style="75" customWidth="1"/>
    <col min="8565" max="8565" width="12.28515625" style="75" customWidth="1"/>
    <col min="8566" max="8566" width="0.7109375" style="75" customWidth="1"/>
    <col min="8567" max="8567" width="12.28515625" style="75" customWidth="1"/>
    <col min="8568" max="8568" width="0.7109375" style="75" customWidth="1"/>
    <col min="8569" max="8569" width="13.140625" style="75" customWidth="1"/>
    <col min="8570" max="8809" width="9.140625" style="75"/>
    <col min="8810" max="8815" width="1.7109375" style="75" customWidth="1"/>
    <col min="8816" max="8816" width="31.85546875" style="75" customWidth="1"/>
    <col min="8817" max="8817" width="8.28515625" style="75" customWidth="1"/>
    <col min="8818" max="8818" width="0.7109375" style="75" customWidth="1"/>
    <col min="8819" max="8819" width="12.28515625" style="75" customWidth="1"/>
    <col min="8820" max="8820" width="0.7109375" style="75" customWidth="1"/>
    <col min="8821" max="8821" width="12.28515625" style="75" customWidth="1"/>
    <col min="8822" max="8822" width="0.7109375" style="75" customWidth="1"/>
    <col min="8823" max="8823" width="12.28515625" style="75" customWidth="1"/>
    <col min="8824" max="8824" width="0.7109375" style="75" customWidth="1"/>
    <col min="8825" max="8825" width="13.140625" style="75" customWidth="1"/>
    <col min="8826" max="9065" width="9.140625" style="75"/>
    <col min="9066" max="9071" width="1.7109375" style="75" customWidth="1"/>
    <col min="9072" max="9072" width="31.85546875" style="75" customWidth="1"/>
    <col min="9073" max="9073" width="8.28515625" style="75" customWidth="1"/>
    <col min="9074" max="9074" width="0.7109375" style="75" customWidth="1"/>
    <col min="9075" max="9075" width="12.28515625" style="75" customWidth="1"/>
    <col min="9076" max="9076" width="0.7109375" style="75" customWidth="1"/>
    <col min="9077" max="9077" width="12.28515625" style="75" customWidth="1"/>
    <col min="9078" max="9078" width="0.7109375" style="75" customWidth="1"/>
    <col min="9079" max="9079" width="12.28515625" style="75" customWidth="1"/>
    <col min="9080" max="9080" width="0.7109375" style="75" customWidth="1"/>
    <col min="9081" max="9081" width="13.140625" style="75" customWidth="1"/>
    <col min="9082" max="9321" width="9.140625" style="75"/>
    <col min="9322" max="9327" width="1.7109375" style="75" customWidth="1"/>
    <col min="9328" max="9328" width="31.85546875" style="75" customWidth="1"/>
    <col min="9329" max="9329" width="8.28515625" style="75" customWidth="1"/>
    <col min="9330" max="9330" width="0.7109375" style="75" customWidth="1"/>
    <col min="9331" max="9331" width="12.28515625" style="75" customWidth="1"/>
    <col min="9332" max="9332" width="0.7109375" style="75" customWidth="1"/>
    <col min="9333" max="9333" width="12.28515625" style="75" customWidth="1"/>
    <col min="9334" max="9334" width="0.7109375" style="75" customWidth="1"/>
    <col min="9335" max="9335" width="12.28515625" style="75" customWidth="1"/>
    <col min="9336" max="9336" width="0.7109375" style="75" customWidth="1"/>
    <col min="9337" max="9337" width="13.140625" style="75" customWidth="1"/>
    <col min="9338" max="9577" width="9.140625" style="75"/>
    <col min="9578" max="9583" width="1.7109375" style="75" customWidth="1"/>
    <col min="9584" max="9584" width="31.85546875" style="75" customWidth="1"/>
    <col min="9585" max="9585" width="8.28515625" style="75" customWidth="1"/>
    <col min="9586" max="9586" width="0.7109375" style="75" customWidth="1"/>
    <col min="9587" max="9587" width="12.28515625" style="75" customWidth="1"/>
    <col min="9588" max="9588" width="0.7109375" style="75" customWidth="1"/>
    <col min="9589" max="9589" width="12.28515625" style="75" customWidth="1"/>
    <col min="9590" max="9590" width="0.7109375" style="75" customWidth="1"/>
    <col min="9591" max="9591" width="12.28515625" style="75" customWidth="1"/>
    <col min="9592" max="9592" width="0.7109375" style="75" customWidth="1"/>
    <col min="9593" max="9593" width="13.140625" style="75" customWidth="1"/>
    <col min="9594" max="9833" width="9.140625" style="75"/>
    <col min="9834" max="9839" width="1.7109375" style="75" customWidth="1"/>
    <col min="9840" max="9840" width="31.85546875" style="75" customWidth="1"/>
    <col min="9841" max="9841" width="8.28515625" style="75" customWidth="1"/>
    <col min="9842" max="9842" width="0.7109375" style="75" customWidth="1"/>
    <col min="9843" max="9843" width="12.28515625" style="75" customWidth="1"/>
    <col min="9844" max="9844" width="0.7109375" style="75" customWidth="1"/>
    <col min="9845" max="9845" width="12.28515625" style="75" customWidth="1"/>
    <col min="9846" max="9846" width="0.7109375" style="75" customWidth="1"/>
    <col min="9847" max="9847" width="12.28515625" style="75" customWidth="1"/>
    <col min="9848" max="9848" width="0.7109375" style="75" customWidth="1"/>
    <col min="9849" max="9849" width="13.140625" style="75" customWidth="1"/>
    <col min="9850" max="10089" width="9.140625" style="75"/>
    <col min="10090" max="10095" width="1.7109375" style="75" customWidth="1"/>
    <col min="10096" max="10096" width="31.85546875" style="75" customWidth="1"/>
    <col min="10097" max="10097" width="8.28515625" style="75" customWidth="1"/>
    <col min="10098" max="10098" width="0.7109375" style="75" customWidth="1"/>
    <col min="10099" max="10099" width="12.28515625" style="75" customWidth="1"/>
    <col min="10100" max="10100" width="0.7109375" style="75" customWidth="1"/>
    <col min="10101" max="10101" width="12.28515625" style="75" customWidth="1"/>
    <col min="10102" max="10102" width="0.7109375" style="75" customWidth="1"/>
    <col min="10103" max="10103" width="12.28515625" style="75" customWidth="1"/>
    <col min="10104" max="10104" width="0.7109375" style="75" customWidth="1"/>
    <col min="10105" max="10105" width="13.140625" style="75" customWidth="1"/>
    <col min="10106" max="10345" width="9.140625" style="75"/>
    <col min="10346" max="10351" width="1.7109375" style="75" customWidth="1"/>
    <col min="10352" max="10352" width="31.85546875" style="75" customWidth="1"/>
    <col min="10353" max="10353" width="8.28515625" style="75" customWidth="1"/>
    <col min="10354" max="10354" width="0.7109375" style="75" customWidth="1"/>
    <col min="10355" max="10355" width="12.28515625" style="75" customWidth="1"/>
    <col min="10356" max="10356" width="0.7109375" style="75" customWidth="1"/>
    <col min="10357" max="10357" width="12.28515625" style="75" customWidth="1"/>
    <col min="10358" max="10358" width="0.7109375" style="75" customWidth="1"/>
    <col min="10359" max="10359" width="12.28515625" style="75" customWidth="1"/>
    <col min="10360" max="10360" width="0.7109375" style="75" customWidth="1"/>
    <col min="10361" max="10361" width="13.140625" style="75" customWidth="1"/>
    <col min="10362" max="10601" width="9.140625" style="75"/>
    <col min="10602" max="10607" width="1.7109375" style="75" customWidth="1"/>
    <col min="10608" max="10608" width="31.85546875" style="75" customWidth="1"/>
    <col min="10609" max="10609" width="8.28515625" style="75" customWidth="1"/>
    <col min="10610" max="10610" width="0.7109375" style="75" customWidth="1"/>
    <col min="10611" max="10611" width="12.28515625" style="75" customWidth="1"/>
    <col min="10612" max="10612" width="0.7109375" style="75" customWidth="1"/>
    <col min="10613" max="10613" width="12.28515625" style="75" customWidth="1"/>
    <col min="10614" max="10614" width="0.7109375" style="75" customWidth="1"/>
    <col min="10615" max="10615" width="12.28515625" style="75" customWidth="1"/>
    <col min="10616" max="10616" width="0.7109375" style="75" customWidth="1"/>
    <col min="10617" max="10617" width="13.140625" style="75" customWidth="1"/>
    <col min="10618" max="10857" width="9.140625" style="75"/>
    <col min="10858" max="10863" width="1.7109375" style="75" customWidth="1"/>
    <col min="10864" max="10864" width="31.85546875" style="75" customWidth="1"/>
    <col min="10865" max="10865" width="8.28515625" style="75" customWidth="1"/>
    <col min="10866" max="10866" width="0.7109375" style="75" customWidth="1"/>
    <col min="10867" max="10867" width="12.28515625" style="75" customWidth="1"/>
    <col min="10868" max="10868" width="0.7109375" style="75" customWidth="1"/>
    <col min="10869" max="10869" width="12.28515625" style="75" customWidth="1"/>
    <col min="10870" max="10870" width="0.7109375" style="75" customWidth="1"/>
    <col min="10871" max="10871" width="12.28515625" style="75" customWidth="1"/>
    <col min="10872" max="10872" width="0.7109375" style="75" customWidth="1"/>
    <col min="10873" max="10873" width="13.140625" style="75" customWidth="1"/>
    <col min="10874" max="11113" width="9.140625" style="75"/>
    <col min="11114" max="11119" width="1.7109375" style="75" customWidth="1"/>
    <col min="11120" max="11120" width="31.85546875" style="75" customWidth="1"/>
    <col min="11121" max="11121" width="8.28515625" style="75" customWidth="1"/>
    <col min="11122" max="11122" width="0.7109375" style="75" customWidth="1"/>
    <col min="11123" max="11123" width="12.28515625" style="75" customWidth="1"/>
    <col min="11124" max="11124" width="0.7109375" style="75" customWidth="1"/>
    <col min="11125" max="11125" width="12.28515625" style="75" customWidth="1"/>
    <col min="11126" max="11126" width="0.7109375" style="75" customWidth="1"/>
    <col min="11127" max="11127" width="12.28515625" style="75" customWidth="1"/>
    <col min="11128" max="11128" width="0.7109375" style="75" customWidth="1"/>
    <col min="11129" max="11129" width="13.140625" style="75" customWidth="1"/>
    <col min="11130" max="11369" width="9.140625" style="75"/>
    <col min="11370" max="11375" width="1.7109375" style="75" customWidth="1"/>
    <col min="11376" max="11376" width="31.85546875" style="75" customWidth="1"/>
    <col min="11377" max="11377" width="8.28515625" style="75" customWidth="1"/>
    <col min="11378" max="11378" width="0.7109375" style="75" customWidth="1"/>
    <col min="11379" max="11379" width="12.28515625" style="75" customWidth="1"/>
    <col min="11380" max="11380" width="0.7109375" style="75" customWidth="1"/>
    <col min="11381" max="11381" width="12.28515625" style="75" customWidth="1"/>
    <col min="11382" max="11382" width="0.7109375" style="75" customWidth="1"/>
    <col min="11383" max="11383" width="12.28515625" style="75" customWidth="1"/>
    <col min="11384" max="11384" width="0.7109375" style="75" customWidth="1"/>
    <col min="11385" max="11385" width="13.140625" style="75" customWidth="1"/>
    <col min="11386" max="11625" width="9.140625" style="75"/>
    <col min="11626" max="11631" width="1.7109375" style="75" customWidth="1"/>
    <col min="11632" max="11632" width="31.85546875" style="75" customWidth="1"/>
    <col min="11633" max="11633" width="8.28515625" style="75" customWidth="1"/>
    <col min="11634" max="11634" width="0.7109375" style="75" customWidth="1"/>
    <col min="11635" max="11635" width="12.28515625" style="75" customWidth="1"/>
    <col min="11636" max="11636" width="0.7109375" style="75" customWidth="1"/>
    <col min="11637" max="11637" width="12.28515625" style="75" customWidth="1"/>
    <col min="11638" max="11638" width="0.7109375" style="75" customWidth="1"/>
    <col min="11639" max="11639" width="12.28515625" style="75" customWidth="1"/>
    <col min="11640" max="11640" width="0.7109375" style="75" customWidth="1"/>
    <col min="11641" max="11641" width="13.140625" style="75" customWidth="1"/>
    <col min="11642" max="11881" width="9.140625" style="75"/>
    <col min="11882" max="11887" width="1.7109375" style="75" customWidth="1"/>
    <col min="11888" max="11888" width="31.85546875" style="75" customWidth="1"/>
    <col min="11889" max="11889" width="8.28515625" style="75" customWidth="1"/>
    <col min="11890" max="11890" width="0.7109375" style="75" customWidth="1"/>
    <col min="11891" max="11891" width="12.28515625" style="75" customWidth="1"/>
    <col min="11892" max="11892" width="0.7109375" style="75" customWidth="1"/>
    <col min="11893" max="11893" width="12.28515625" style="75" customWidth="1"/>
    <col min="11894" max="11894" width="0.7109375" style="75" customWidth="1"/>
    <col min="11895" max="11895" width="12.28515625" style="75" customWidth="1"/>
    <col min="11896" max="11896" width="0.7109375" style="75" customWidth="1"/>
    <col min="11897" max="11897" width="13.140625" style="75" customWidth="1"/>
    <col min="11898" max="12137" width="9.140625" style="75"/>
    <col min="12138" max="12143" width="1.7109375" style="75" customWidth="1"/>
    <col min="12144" max="12144" width="31.85546875" style="75" customWidth="1"/>
    <col min="12145" max="12145" width="8.28515625" style="75" customWidth="1"/>
    <col min="12146" max="12146" width="0.7109375" style="75" customWidth="1"/>
    <col min="12147" max="12147" width="12.28515625" style="75" customWidth="1"/>
    <col min="12148" max="12148" width="0.7109375" style="75" customWidth="1"/>
    <col min="12149" max="12149" width="12.28515625" style="75" customWidth="1"/>
    <col min="12150" max="12150" width="0.7109375" style="75" customWidth="1"/>
    <col min="12151" max="12151" width="12.28515625" style="75" customWidth="1"/>
    <col min="12152" max="12152" width="0.7109375" style="75" customWidth="1"/>
    <col min="12153" max="12153" width="13.140625" style="75" customWidth="1"/>
    <col min="12154" max="12393" width="9.140625" style="75"/>
    <col min="12394" max="12399" width="1.7109375" style="75" customWidth="1"/>
    <col min="12400" max="12400" width="31.85546875" style="75" customWidth="1"/>
    <col min="12401" max="12401" width="8.28515625" style="75" customWidth="1"/>
    <col min="12402" max="12402" width="0.7109375" style="75" customWidth="1"/>
    <col min="12403" max="12403" width="12.28515625" style="75" customWidth="1"/>
    <col min="12404" max="12404" width="0.7109375" style="75" customWidth="1"/>
    <col min="12405" max="12405" width="12.28515625" style="75" customWidth="1"/>
    <col min="12406" max="12406" width="0.7109375" style="75" customWidth="1"/>
    <col min="12407" max="12407" width="12.28515625" style="75" customWidth="1"/>
    <col min="12408" max="12408" width="0.7109375" style="75" customWidth="1"/>
    <col min="12409" max="12409" width="13.140625" style="75" customWidth="1"/>
    <col min="12410" max="12649" width="9.140625" style="75"/>
    <col min="12650" max="12655" width="1.7109375" style="75" customWidth="1"/>
    <col min="12656" max="12656" width="31.85546875" style="75" customWidth="1"/>
    <col min="12657" max="12657" width="8.28515625" style="75" customWidth="1"/>
    <col min="12658" max="12658" width="0.7109375" style="75" customWidth="1"/>
    <col min="12659" max="12659" width="12.28515625" style="75" customWidth="1"/>
    <col min="12660" max="12660" width="0.7109375" style="75" customWidth="1"/>
    <col min="12661" max="12661" width="12.28515625" style="75" customWidth="1"/>
    <col min="12662" max="12662" width="0.7109375" style="75" customWidth="1"/>
    <col min="12663" max="12663" width="12.28515625" style="75" customWidth="1"/>
    <col min="12664" max="12664" width="0.7109375" style="75" customWidth="1"/>
    <col min="12665" max="12665" width="13.140625" style="75" customWidth="1"/>
    <col min="12666" max="12905" width="9.140625" style="75"/>
    <col min="12906" max="12911" width="1.7109375" style="75" customWidth="1"/>
    <col min="12912" max="12912" width="31.85546875" style="75" customWidth="1"/>
    <col min="12913" max="12913" width="8.28515625" style="75" customWidth="1"/>
    <col min="12914" max="12914" width="0.7109375" style="75" customWidth="1"/>
    <col min="12915" max="12915" width="12.28515625" style="75" customWidth="1"/>
    <col min="12916" max="12916" width="0.7109375" style="75" customWidth="1"/>
    <col min="12917" max="12917" width="12.28515625" style="75" customWidth="1"/>
    <col min="12918" max="12918" width="0.7109375" style="75" customWidth="1"/>
    <col min="12919" max="12919" width="12.28515625" style="75" customWidth="1"/>
    <col min="12920" max="12920" width="0.7109375" style="75" customWidth="1"/>
    <col min="12921" max="12921" width="13.140625" style="75" customWidth="1"/>
    <col min="12922" max="13161" width="9.140625" style="75"/>
    <col min="13162" max="13167" width="1.7109375" style="75" customWidth="1"/>
    <col min="13168" max="13168" width="31.85546875" style="75" customWidth="1"/>
    <col min="13169" max="13169" width="8.28515625" style="75" customWidth="1"/>
    <col min="13170" max="13170" width="0.7109375" style="75" customWidth="1"/>
    <col min="13171" max="13171" width="12.28515625" style="75" customWidth="1"/>
    <col min="13172" max="13172" width="0.7109375" style="75" customWidth="1"/>
    <col min="13173" max="13173" width="12.28515625" style="75" customWidth="1"/>
    <col min="13174" max="13174" width="0.7109375" style="75" customWidth="1"/>
    <col min="13175" max="13175" width="12.28515625" style="75" customWidth="1"/>
    <col min="13176" max="13176" width="0.7109375" style="75" customWidth="1"/>
    <col min="13177" max="13177" width="13.140625" style="75" customWidth="1"/>
    <col min="13178" max="13417" width="9.140625" style="75"/>
    <col min="13418" max="13423" width="1.7109375" style="75" customWidth="1"/>
    <col min="13424" max="13424" width="31.85546875" style="75" customWidth="1"/>
    <col min="13425" max="13425" width="8.28515625" style="75" customWidth="1"/>
    <col min="13426" max="13426" width="0.7109375" style="75" customWidth="1"/>
    <col min="13427" max="13427" width="12.28515625" style="75" customWidth="1"/>
    <col min="13428" max="13428" width="0.7109375" style="75" customWidth="1"/>
    <col min="13429" max="13429" width="12.28515625" style="75" customWidth="1"/>
    <col min="13430" max="13430" width="0.7109375" style="75" customWidth="1"/>
    <col min="13431" max="13431" width="12.28515625" style="75" customWidth="1"/>
    <col min="13432" max="13432" width="0.7109375" style="75" customWidth="1"/>
    <col min="13433" max="13433" width="13.140625" style="75" customWidth="1"/>
    <col min="13434" max="13673" width="9.140625" style="75"/>
    <col min="13674" max="13679" width="1.7109375" style="75" customWidth="1"/>
    <col min="13680" max="13680" width="31.85546875" style="75" customWidth="1"/>
    <col min="13681" max="13681" width="8.28515625" style="75" customWidth="1"/>
    <col min="13682" max="13682" width="0.7109375" style="75" customWidth="1"/>
    <col min="13683" max="13683" width="12.28515625" style="75" customWidth="1"/>
    <col min="13684" max="13684" width="0.7109375" style="75" customWidth="1"/>
    <col min="13685" max="13685" width="12.28515625" style="75" customWidth="1"/>
    <col min="13686" max="13686" width="0.7109375" style="75" customWidth="1"/>
    <col min="13687" max="13687" width="12.28515625" style="75" customWidth="1"/>
    <col min="13688" max="13688" width="0.7109375" style="75" customWidth="1"/>
    <col min="13689" max="13689" width="13.140625" style="75" customWidth="1"/>
    <col min="13690" max="13929" width="9.140625" style="75"/>
    <col min="13930" max="13935" width="1.7109375" style="75" customWidth="1"/>
    <col min="13936" max="13936" width="31.85546875" style="75" customWidth="1"/>
    <col min="13937" max="13937" width="8.28515625" style="75" customWidth="1"/>
    <col min="13938" max="13938" width="0.7109375" style="75" customWidth="1"/>
    <col min="13939" max="13939" width="12.28515625" style="75" customWidth="1"/>
    <col min="13940" max="13940" width="0.7109375" style="75" customWidth="1"/>
    <col min="13941" max="13941" width="12.28515625" style="75" customWidth="1"/>
    <col min="13942" max="13942" width="0.7109375" style="75" customWidth="1"/>
    <col min="13943" max="13943" width="12.28515625" style="75" customWidth="1"/>
    <col min="13944" max="13944" width="0.7109375" style="75" customWidth="1"/>
    <col min="13945" max="13945" width="13.140625" style="75" customWidth="1"/>
    <col min="13946" max="14185" width="9.140625" style="75"/>
    <col min="14186" max="14191" width="1.7109375" style="75" customWidth="1"/>
    <col min="14192" max="14192" width="31.85546875" style="75" customWidth="1"/>
    <col min="14193" max="14193" width="8.28515625" style="75" customWidth="1"/>
    <col min="14194" max="14194" width="0.7109375" style="75" customWidth="1"/>
    <col min="14195" max="14195" width="12.28515625" style="75" customWidth="1"/>
    <col min="14196" max="14196" width="0.7109375" style="75" customWidth="1"/>
    <col min="14197" max="14197" width="12.28515625" style="75" customWidth="1"/>
    <col min="14198" max="14198" width="0.7109375" style="75" customWidth="1"/>
    <col min="14199" max="14199" width="12.28515625" style="75" customWidth="1"/>
    <col min="14200" max="14200" width="0.7109375" style="75" customWidth="1"/>
    <col min="14201" max="14201" width="13.140625" style="75" customWidth="1"/>
    <col min="14202" max="14441" width="9.140625" style="75"/>
    <col min="14442" max="14447" width="1.7109375" style="75" customWidth="1"/>
    <col min="14448" max="14448" width="31.85546875" style="75" customWidth="1"/>
    <col min="14449" max="14449" width="8.28515625" style="75" customWidth="1"/>
    <col min="14450" max="14450" width="0.7109375" style="75" customWidth="1"/>
    <col min="14451" max="14451" width="12.28515625" style="75" customWidth="1"/>
    <col min="14452" max="14452" width="0.7109375" style="75" customWidth="1"/>
    <col min="14453" max="14453" width="12.28515625" style="75" customWidth="1"/>
    <col min="14454" max="14454" width="0.7109375" style="75" customWidth="1"/>
    <col min="14455" max="14455" width="12.28515625" style="75" customWidth="1"/>
    <col min="14456" max="14456" width="0.7109375" style="75" customWidth="1"/>
    <col min="14457" max="14457" width="13.140625" style="75" customWidth="1"/>
    <col min="14458" max="14697" width="9.140625" style="75"/>
    <col min="14698" max="14703" width="1.7109375" style="75" customWidth="1"/>
    <col min="14704" max="14704" width="31.85546875" style="75" customWidth="1"/>
    <col min="14705" max="14705" width="8.28515625" style="75" customWidth="1"/>
    <col min="14706" max="14706" width="0.7109375" style="75" customWidth="1"/>
    <col min="14707" max="14707" width="12.28515625" style="75" customWidth="1"/>
    <col min="14708" max="14708" width="0.7109375" style="75" customWidth="1"/>
    <col min="14709" max="14709" width="12.28515625" style="75" customWidth="1"/>
    <col min="14710" max="14710" width="0.7109375" style="75" customWidth="1"/>
    <col min="14711" max="14711" width="12.28515625" style="75" customWidth="1"/>
    <col min="14712" max="14712" width="0.7109375" style="75" customWidth="1"/>
    <col min="14713" max="14713" width="13.140625" style="75" customWidth="1"/>
    <col min="14714" max="14953" width="9.140625" style="75"/>
    <col min="14954" max="14959" width="1.7109375" style="75" customWidth="1"/>
    <col min="14960" max="14960" width="31.85546875" style="75" customWidth="1"/>
    <col min="14961" max="14961" width="8.28515625" style="75" customWidth="1"/>
    <col min="14962" max="14962" width="0.7109375" style="75" customWidth="1"/>
    <col min="14963" max="14963" width="12.28515625" style="75" customWidth="1"/>
    <col min="14964" max="14964" width="0.7109375" style="75" customWidth="1"/>
    <col min="14965" max="14965" width="12.28515625" style="75" customWidth="1"/>
    <col min="14966" max="14966" width="0.7109375" style="75" customWidth="1"/>
    <col min="14967" max="14967" width="12.28515625" style="75" customWidth="1"/>
    <col min="14968" max="14968" width="0.7109375" style="75" customWidth="1"/>
    <col min="14969" max="14969" width="13.140625" style="75" customWidth="1"/>
    <col min="14970" max="15209" width="9.140625" style="75"/>
    <col min="15210" max="15215" width="1.7109375" style="75" customWidth="1"/>
    <col min="15216" max="15216" width="31.85546875" style="75" customWidth="1"/>
    <col min="15217" max="15217" width="8.28515625" style="75" customWidth="1"/>
    <col min="15218" max="15218" width="0.7109375" style="75" customWidth="1"/>
    <col min="15219" max="15219" width="12.28515625" style="75" customWidth="1"/>
    <col min="15220" max="15220" width="0.7109375" style="75" customWidth="1"/>
    <col min="15221" max="15221" width="12.28515625" style="75" customWidth="1"/>
    <col min="15222" max="15222" width="0.7109375" style="75" customWidth="1"/>
    <col min="15223" max="15223" width="12.28515625" style="75" customWidth="1"/>
    <col min="15224" max="15224" width="0.7109375" style="75" customWidth="1"/>
    <col min="15225" max="15225" width="13.140625" style="75" customWidth="1"/>
    <col min="15226" max="15465" width="9.140625" style="75"/>
    <col min="15466" max="15471" width="1.7109375" style="75" customWidth="1"/>
    <col min="15472" max="15472" width="31.85546875" style="75" customWidth="1"/>
    <col min="15473" max="15473" width="8.28515625" style="75" customWidth="1"/>
    <col min="15474" max="15474" width="0.7109375" style="75" customWidth="1"/>
    <col min="15475" max="15475" width="12.28515625" style="75" customWidth="1"/>
    <col min="15476" max="15476" width="0.7109375" style="75" customWidth="1"/>
    <col min="15477" max="15477" width="12.28515625" style="75" customWidth="1"/>
    <col min="15478" max="15478" width="0.7109375" style="75" customWidth="1"/>
    <col min="15479" max="15479" width="12.28515625" style="75" customWidth="1"/>
    <col min="15480" max="15480" width="0.7109375" style="75" customWidth="1"/>
    <col min="15481" max="15481" width="13.140625" style="75" customWidth="1"/>
    <col min="15482" max="15721" width="9.140625" style="75"/>
    <col min="15722" max="15727" width="1.7109375" style="75" customWidth="1"/>
    <col min="15728" max="15728" width="31.85546875" style="75" customWidth="1"/>
    <col min="15729" max="15729" width="8.28515625" style="75" customWidth="1"/>
    <col min="15730" max="15730" width="0.7109375" style="75" customWidth="1"/>
    <col min="15731" max="15731" width="12.28515625" style="75" customWidth="1"/>
    <col min="15732" max="15732" width="0.7109375" style="75" customWidth="1"/>
    <col min="15733" max="15733" width="12.28515625" style="75" customWidth="1"/>
    <col min="15734" max="15734" width="0.7109375" style="75" customWidth="1"/>
    <col min="15735" max="15735" width="12.28515625" style="75" customWidth="1"/>
    <col min="15736" max="15736" width="0.7109375" style="75" customWidth="1"/>
    <col min="15737" max="15737" width="13.140625" style="75" customWidth="1"/>
    <col min="15738" max="15977" width="9.140625" style="75"/>
    <col min="15978" max="15983" width="1.7109375" style="75" customWidth="1"/>
    <col min="15984" max="15984" width="31.85546875" style="75" customWidth="1"/>
    <col min="15985" max="15985" width="8.28515625" style="75" customWidth="1"/>
    <col min="15986" max="15986" width="0.7109375" style="75" customWidth="1"/>
    <col min="15987" max="15987" width="12.28515625" style="75" customWidth="1"/>
    <col min="15988" max="15988" width="0.7109375" style="75" customWidth="1"/>
    <col min="15989" max="15989" width="12.28515625" style="75" customWidth="1"/>
    <col min="15990" max="15990" width="0.7109375" style="75" customWidth="1"/>
    <col min="15991" max="15991" width="12.28515625" style="75" customWidth="1"/>
    <col min="15992" max="15992" width="0.7109375" style="75" customWidth="1"/>
    <col min="15993" max="15993" width="13.140625" style="75" customWidth="1"/>
    <col min="15994" max="16233" width="9.140625" style="75"/>
    <col min="16234" max="16240" width="9.140625" style="75" customWidth="1"/>
    <col min="16241" max="16255" width="9.140625" style="75"/>
    <col min="16256" max="16303" width="9.140625" style="75" customWidth="1"/>
    <col min="16304" max="16328" width="9.140625" style="75"/>
    <col min="16329" max="16329" width="9.140625" style="75" customWidth="1"/>
    <col min="16330" max="16384" width="9.140625" style="75"/>
  </cols>
  <sheetData>
    <row r="1" spans="1:16" s="108" customFormat="1" ht="21.75" customHeight="1">
      <c r="A1" s="69" t="str">
        <f>'TH 2-4'!A1</f>
        <v>บริษัท โปรเอ็น คอร์ป จำกัด (มหาชน)</v>
      </c>
      <c r="B1" s="70"/>
      <c r="C1" s="70"/>
      <c r="D1" s="70"/>
      <c r="E1" s="70"/>
      <c r="F1" s="70"/>
      <c r="G1" s="70"/>
      <c r="H1" s="41"/>
      <c r="I1" s="41"/>
      <c r="J1" s="41"/>
      <c r="K1" s="41"/>
      <c r="L1" s="41"/>
      <c r="M1" s="41"/>
      <c r="N1" s="52"/>
      <c r="O1" s="107"/>
      <c r="P1" s="52"/>
    </row>
    <row r="2" spans="1:16" s="108" customFormat="1" ht="21.75" customHeight="1">
      <c r="A2" s="70" t="s">
        <v>85</v>
      </c>
      <c r="B2" s="70"/>
      <c r="C2" s="70"/>
      <c r="D2" s="70"/>
      <c r="E2" s="70"/>
      <c r="F2" s="70"/>
      <c r="G2" s="70"/>
      <c r="H2" s="41"/>
      <c r="I2" s="41"/>
      <c r="J2" s="41"/>
      <c r="K2" s="41"/>
      <c r="L2" s="41"/>
      <c r="M2" s="41"/>
      <c r="N2" s="52"/>
      <c r="O2" s="107"/>
      <c r="P2" s="52"/>
    </row>
    <row r="3" spans="1:16" s="108" customFormat="1" ht="21.75" customHeight="1">
      <c r="A3" s="71" t="s">
        <v>86</v>
      </c>
      <c r="B3" s="109"/>
      <c r="C3" s="109"/>
      <c r="D3" s="109"/>
      <c r="E3" s="109"/>
      <c r="F3" s="109"/>
      <c r="G3" s="109"/>
      <c r="H3" s="42"/>
      <c r="I3" s="42"/>
      <c r="J3" s="42"/>
      <c r="K3" s="42"/>
      <c r="L3" s="42"/>
      <c r="M3" s="42"/>
      <c r="N3" s="45"/>
      <c r="O3" s="110"/>
      <c r="P3" s="45"/>
    </row>
    <row r="4" spans="1:16" ht="18.600000000000001" customHeight="1">
      <c r="A4" s="72"/>
      <c r="B4" s="74"/>
      <c r="C4" s="74"/>
      <c r="D4" s="74"/>
      <c r="E4" s="74"/>
      <c r="F4" s="74"/>
      <c r="G4" s="74"/>
      <c r="H4" s="43"/>
      <c r="I4" s="43"/>
      <c r="J4" s="43"/>
      <c r="K4" s="43"/>
      <c r="L4" s="43"/>
      <c r="M4" s="43"/>
      <c r="N4" s="53"/>
      <c r="O4" s="111"/>
      <c r="P4" s="53"/>
    </row>
    <row r="5" spans="1:16" ht="18.600000000000001" customHeight="1">
      <c r="A5" s="73"/>
      <c r="B5" s="73"/>
      <c r="C5" s="73"/>
      <c r="D5" s="73"/>
      <c r="E5" s="73"/>
      <c r="F5" s="73"/>
      <c r="G5" s="73"/>
      <c r="H5" s="112"/>
      <c r="I5" s="112"/>
      <c r="J5" s="282" t="s">
        <v>3</v>
      </c>
      <c r="K5" s="282"/>
      <c r="L5" s="282"/>
      <c r="M5" s="113"/>
      <c r="N5" s="282" t="s">
        <v>4</v>
      </c>
      <c r="O5" s="282"/>
      <c r="P5" s="282"/>
    </row>
    <row r="6" spans="1:16" ht="18.600000000000001" customHeight="1">
      <c r="A6" s="73"/>
      <c r="B6" s="73"/>
      <c r="C6" s="73"/>
      <c r="D6" s="73"/>
      <c r="E6" s="73"/>
      <c r="F6" s="73"/>
      <c r="G6" s="73"/>
      <c r="H6" s="112"/>
      <c r="I6" s="112"/>
      <c r="J6" s="44" t="s">
        <v>7</v>
      </c>
      <c r="K6" s="113"/>
      <c r="L6" s="44" t="s">
        <v>7</v>
      </c>
      <c r="M6" s="113"/>
      <c r="N6" s="44" t="s">
        <v>7</v>
      </c>
      <c r="O6" s="113"/>
      <c r="P6" s="44" t="s">
        <v>7</v>
      </c>
    </row>
    <row r="7" spans="1:16" s="108" customFormat="1" ht="18.600000000000001" customHeight="1">
      <c r="A7" s="70"/>
      <c r="B7" s="70"/>
      <c r="C7" s="70"/>
      <c r="D7" s="70"/>
      <c r="E7" s="70"/>
      <c r="F7" s="70"/>
      <c r="G7" s="70"/>
      <c r="H7" s="112"/>
      <c r="I7" s="41"/>
      <c r="J7" s="17" t="s">
        <v>9</v>
      </c>
      <c r="K7" s="87"/>
      <c r="L7" s="17" t="s">
        <v>10</v>
      </c>
      <c r="M7" s="17"/>
      <c r="N7" s="17" t="s">
        <v>9</v>
      </c>
      <c r="O7" s="87"/>
      <c r="P7" s="17" t="s">
        <v>10</v>
      </c>
    </row>
    <row r="8" spans="1:16" s="108" customFormat="1" ht="18.600000000000001" customHeight="1">
      <c r="A8" s="70"/>
      <c r="B8" s="70"/>
      <c r="C8" s="70"/>
      <c r="D8" s="70"/>
      <c r="E8" s="70"/>
      <c r="F8" s="70"/>
      <c r="G8" s="70"/>
      <c r="H8" s="216" t="s">
        <v>11</v>
      </c>
      <c r="I8" s="41"/>
      <c r="J8" s="45" t="s">
        <v>12</v>
      </c>
      <c r="K8" s="41"/>
      <c r="L8" s="45" t="s">
        <v>12</v>
      </c>
      <c r="M8" s="52"/>
      <c r="N8" s="45" t="s">
        <v>12</v>
      </c>
      <c r="O8" s="52"/>
      <c r="P8" s="45" t="s">
        <v>12</v>
      </c>
    </row>
    <row r="9" spans="1:16" ht="18.600000000000001" customHeight="1">
      <c r="A9" s="74" t="s">
        <v>87</v>
      </c>
      <c r="B9" s="74"/>
      <c r="C9" s="74"/>
      <c r="D9" s="74"/>
      <c r="E9" s="74"/>
      <c r="F9" s="74"/>
      <c r="G9" s="74"/>
      <c r="H9" s="43"/>
      <c r="I9" s="43"/>
      <c r="J9" s="180"/>
      <c r="K9" s="43"/>
      <c r="L9" s="43"/>
      <c r="M9" s="43"/>
      <c r="N9" s="181"/>
      <c r="O9" s="114"/>
      <c r="P9" s="53"/>
    </row>
    <row r="10" spans="1:16" ht="5.0999999999999996" customHeight="1">
      <c r="J10" s="168"/>
      <c r="L10" s="32"/>
      <c r="N10" s="168"/>
      <c r="O10" s="115"/>
      <c r="P10" s="32"/>
    </row>
    <row r="11" spans="1:16" ht="18.600000000000001" customHeight="1">
      <c r="A11" s="75" t="s">
        <v>88</v>
      </c>
      <c r="J11" s="166">
        <v>18890400</v>
      </c>
      <c r="L11" s="46">
        <v>78701348</v>
      </c>
      <c r="N11" s="166">
        <v>15144056</v>
      </c>
      <c r="O11" s="25"/>
      <c r="P11" s="46">
        <v>78701348</v>
      </c>
    </row>
    <row r="12" spans="1:16" ht="18.600000000000001" customHeight="1">
      <c r="A12" s="75" t="s">
        <v>89</v>
      </c>
      <c r="J12" s="166">
        <v>99658606</v>
      </c>
      <c r="L12" s="46">
        <v>73189562</v>
      </c>
      <c r="N12" s="166">
        <v>95003185</v>
      </c>
      <c r="O12" s="25"/>
      <c r="P12" s="46">
        <v>72127058</v>
      </c>
    </row>
    <row r="13" spans="1:16" ht="18.600000000000001" customHeight="1">
      <c r="A13" s="75" t="s">
        <v>90</v>
      </c>
      <c r="J13" s="167">
        <v>8073748</v>
      </c>
      <c r="L13" s="47">
        <v>157824514</v>
      </c>
      <c r="N13" s="167">
        <v>2246322</v>
      </c>
      <c r="O13" s="25"/>
      <c r="P13" s="47">
        <v>124187479</v>
      </c>
    </row>
    <row r="14" spans="1:16" ht="5.0999999999999996" customHeight="1">
      <c r="J14" s="168"/>
      <c r="L14" s="32"/>
      <c r="N14" s="168"/>
      <c r="O14" s="115"/>
      <c r="P14" s="32"/>
    </row>
    <row r="15" spans="1:16" ht="18.600000000000001" customHeight="1">
      <c r="A15" s="74" t="s">
        <v>91</v>
      </c>
      <c r="B15" s="74"/>
      <c r="C15" s="74"/>
      <c r="D15" s="74"/>
      <c r="E15" s="74"/>
      <c r="F15" s="74"/>
      <c r="G15" s="74"/>
      <c r="H15" s="43"/>
      <c r="I15" s="43"/>
      <c r="J15" s="169">
        <f>SUM(J11:J14)</f>
        <v>126622754</v>
      </c>
      <c r="K15" s="43"/>
      <c r="L15" s="20">
        <f>SUM(L11:L14)</f>
        <v>309715424</v>
      </c>
      <c r="M15" s="43"/>
      <c r="N15" s="169">
        <f>SUM(N11:N14)</f>
        <v>112393563</v>
      </c>
      <c r="O15" s="28"/>
      <c r="P15" s="20">
        <f>SUM(P11:P14)</f>
        <v>275015885</v>
      </c>
    </row>
    <row r="16" spans="1:16" ht="9.9499999999999993" customHeight="1">
      <c r="J16" s="168"/>
      <c r="L16" s="32"/>
      <c r="N16" s="168"/>
      <c r="O16" s="115"/>
      <c r="P16" s="32"/>
    </row>
    <row r="17" spans="1:16" ht="18.600000000000001" customHeight="1">
      <c r="A17" s="74" t="s">
        <v>92</v>
      </c>
      <c r="B17" s="74"/>
      <c r="C17" s="74"/>
      <c r="D17" s="74"/>
      <c r="E17" s="74"/>
      <c r="F17" s="74"/>
      <c r="G17" s="74"/>
      <c r="H17" s="43"/>
      <c r="I17" s="43"/>
      <c r="J17" s="170"/>
      <c r="K17" s="43"/>
      <c r="L17" s="27"/>
      <c r="M17" s="43"/>
      <c r="N17" s="170"/>
      <c r="O17" s="28"/>
    </row>
    <row r="18" spans="1:16" ht="5.0999999999999996" customHeight="1">
      <c r="J18" s="168"/>
      <c r="L18" s="32"/>
      <c r="N18" s="168"/>
      <c r="O18" s="115"/>
      <c r="P18" s="32"/>
    </row>
    <row r="19" spans="1:16" ht="18.600000000000001" customHeight="1">
      <c r="A19" s="75" t="s">
        <v>93</v>
      </c>
      <c r="J19" s="166">
        <v>-15699224</v>
      </c>
      <c r="L19" s="46">
        <v>-75165311</v>
      </c>
      <c r="N19" s="166">
        <v>-12384532</v>
      </c>
      <c r="O19" s="25"/>
      <c r="P19" s="46">
        <v>-75165311</v>
      </c>
    </row>
    <row r="20" spans="1:16" ht="18.600000000000001" customHeight="1">
      <c r="A20" s="75" t="s">
        <v>94</v>
      </c>
      <c r="J20" s="166">
        <v>-53191794</v>
      </c>
      <c r="L20" s="46">
        <v>-51939605</v>
      </c>
      <c r="N20" s="166">
        <v>-50630832</v>
      </c>
      <c r="O20" s="25"/>
      <c r="P20" s="46">
        <v>-51865657</v>
      </c>
    </row>
    <row r="21" spans="1:16" ht="18.600000000000001" customHeight="1">
      <c r="A21" s="75" t="s">
        <v>95</v>
      </c>
      <c r="J21" s="167">
        <v>-12392493</v>
      </c>
      <c r="L21" s="47">
        <v>-134091903</v>
      </c>
      <c r="N21" s="167">
        <v>-7035989</v>
      </c>
      <c r="O21" s="25"/>
      <c r="P21" s="47">
        <v>-106828270</v>
      </c>
    </row>
    <row r="22" spans="1:16" ht="5.0999999999999996" customHeight="1">
      <c r="J22" s="168"/>
      <c r="L22" s="32"/>
      <c r="N22" s="168"/>
      <c r="O22" s="115"/>
      <c r="P22" s="32"/>
    </row>
    <row r="23" spans="1:16" ht="18.600000000000001" customHeight="1">
      <c r="A23" s="74" t="s">
        <v>96</v>
      </c>
      <c r="B23" s="74"/>
      <c r="C23" s="74"/>
      <c r="D23" s="74"/>
      <c r="E23" s="74"/>
      <c r="F23" s="74"/>
      <c r="G23" s="74"/>
      <c r="H23" s="43"/>
      <c r="I23" s="43"/>
      <c r="J23" s="169">
        <f>SUM(J19:J22)</f>
        <v>-81283511</v>
      </c>
      <c r="K23" s="43"/>
      <c r="L23" s="20">
        <f>SUM(L19:L22)</f>
        <v>-261196819</v>
      </c>
      <c r="M23" s="43"/>
      <c r="N23" s="169">
        <f>SUM(N19:N22)</f>
        <v>-70051353</v>
      </c>
      <c r="O23" s="28"/>
      <c r="P23" s="20">
        <f>SUM(P19:P22)</f>
        <v>-233859238</v>
      </c>
    </row>
    <row r="24" spans="1:16" ht="9.9499999999999993" customHeight="1">
      <c r="J24" s="168"/>
      <c r="L24" s="32"/>
      <c r="N24" s="168"/>
      <c r="O24" s="115"/>
      <c r="P24" s="32"/>
    </row>
    <row r="25" spans="1:16" ht="18.600000000000001" customHeight="1">
      <c r="A25" s="74" t="s">
        <v>97</v>
      </c>
      <c r="B25" s="74"/>
      <c r="C25" s="74"/>
      <c r="D25" s="74"/>
      <c r="E25" s="74"/>
      <c r="F25" s="74"/>
      <c r="G25" s="74"/>
      <c r="H25" s="43"/>
      <c r="I25" s="43"/>
      <c r="J25" s="170">
        <f>SUM(J15+J23)</f>
        <v>45339243</v>
      </c>
      <c r="K25" s="43"/>
      <c r="L25" s="27">
        <f>SUM(L15+L23)</f>
        <v>48518605</v>
      </c>
      <c r="M25" s="43"/>
      <c r="N25" s="170">
        <v>42342210</v>
      </c>
      <c r="O25" s="28"/>
      <c r="P25" s="27">
        <f>SUM(P15+P23)</f>
        <v>41156647</v>
      </c>
    </row>
    <row r="26" spans="1:16" ht="18.600000000000001" customHeight="1">
      <c r="A26" s="75" t="s">
        <v>98</v>
      </c>
      <c r="B26" s="74"/>
      <c r="J26" s="170">
        <v>1000216</v>
      </c>
      <c r="L26" s="27">
        <v>436800</v>
      </c>
      <c r="N26" s="170">
        <v>4554228</v>
      </c>
      <c r="O26" s="25"/>
      <c r="P26" s="27">
        <v>3394238</v>
      </c>
    </row>
    <row r="27" spans="1:16" ht="18.600000000000001" customHeight="1">
      <c r="A27" s="36" t="s">
        <v>99</v>
      </c>
      <c r="J27" s="170">
        <v>-6850366</v>
      </c>
      <c r="L27" s="27">
        <v>-5865381</v>
      </c>
      <c r="N27" s="170">
        <v>-6798320</v>
      </c>
      <c r="O27" s="25"/>
      <c r="P27" s="27">
        <v>-6039699</v>
      </c>
    </row>
    <row r="28" spans="1:16" ht="18.600000000000001" customHeight="1">
      <c r="A28" s="36" t="s">
        <v>100</v>
      </c>
      <c r="J28" s="170">
        <v>-24146444</v>
      </c>
      <c r="L28" s="27">
        <v>-25666871</v>
      </c>
      <c r="N28" s="170">
        <v>-21390391</v>
      </c>
      <c r="O28" s="25"/>
      <c r="P28" s="27">
        <v>-24824062</v>
      </c>
    </row>
    <row r="29" spans="1:16" ht="18.600000000000001" customHeight="1">
      <c r="A29" s="75" t="s">
        <v>101</v>
      </c>
      <c r="B29" s="74"/>
      <c r="C29" s="74"/>
      <c r="J29" s="171">
        <v>-7417746</v>
      </c>
      <c r="K29" s="21"/>
      <c r="L29" s="23">
        <v>-9153430</v>
      </c>
      <c r="M29" s="21"/>
      <c r="N29" s="171">
        <v>-7364280</v>
      </c>
      <c r="O29" s="21"/>
      <c r="P29" s="23">
        <v>-9104770</v>
      </c>
    </row>
    <row r="30" spans="1:16" ht="18.600000000000001" customHeight="1">
      <c r="A30" s="75" t="s">
        <v>102</v>
      </c>
      <c r="C30" s="74"/>
      <c r="H30" s="25">
        <v>9</v>
      </c>
      <c r="J30" s="169">
        <v>-1148771</v>
      </c>
      <c r="K30" s="116"/>
      <c r="L30" s="20">
        <v>0</v>
      </c>
      <c r="M30" s="116"/>
      <c r="N30" s="169">
        <v>0</v>
      </c>
      <c r="O30" s="116"/>
      <c r="P30" s="20">
        <v>0</v>
      </c>
    </row>
    <row r="31" spans="1:16" ht="5.0999999999999996" customHeight="1">
      <c r="J31" s="172"/>
      <c r="L31" s="35"/>
      <c r="M31" s="117"/>
      <c r="N31" s="172"/>
      <c r="O31" s="46"/>
      <c r="P31" s="35"/>
    </row>
    <row r="32" spans="1:16" ht="18.600000000000001" customHeight="1">
      <c r="A32" s="74" t="s">
        <v>103</v>
      </c>
      <c r="J32" s="170">
        <v>6776132</v>
      </c>
      <c r="L32" s="27">
        <v>8269723</v>
      </c>
      <c r="N32" s="170">
        <v>11343447</v>
      </c>
      <c r="O32" s="28"/>
      <c r="P32" s="27">
        <v>4582354</v>
      </c>
    </row>
    <row r="33" spans="1:16" ht="18.600000000000001" customHeight="1">
      <c r="A33" s="75" t="s">
        <v>104</v>
      </c>
      <c r="G33" s="36"/>
      <c r="J33" s="169">
        <v>-1715429</v>
      </c>
      <c r="L33" s="20">
        <v>6212699</v>
      </c>
      <c r="N33" s="169">
        <v>-2232438</v>
      </c>
      <c r="O33" s="25"/>
      <c r="P33" s="20">
        <v>-832379</v>
      </c>
    </row>
    <row r="34" spans="1:16" ht="5.0999999999999996" customHeight="1">
      <c r="B34" s="74"/>
      <c r="J34" s="170"/>
      <c r="L34" s="27"/>
      <c r="N34" s="170"/>
      <c r="O34" s="28"/>
    </row>
    <row r="35" spans="1:16" ht="18.600000000000001" customHeight="1">
      <c r="A35" s="74" t="s">
        <v>105</v>
      </c>
      <c r="B35" s="74"/>
      <c r="J35" s="170">
        <f>SUM(J32:J34)</f>
        <v>5060703</v>
      </c>
      <c r="L35" s="27">
        <f>SUM(L32:L34)</f>
        <v>14482422</v>
      </c>
      <c r="N35" s="170">
        <f>SUM(N32:N34)</f>
        <v>9111009</v>
      </c>
      <c r="O35" s="28"/>
      <c r="P35" s="27">
        <f>SUM(P32:P34)</f>
        <v>3749975</v>
      </c>
    </row>
    <row r="36" spans="1:16" ht="5.0999999999999996" customHeight="1">
      <c r="B36" s="74"/>
      <c r="J36" s="170"/>
      <c r="L36" s="27"/>
      <c r="N36" s="170"/>
      <c r="O36" s="28"/>
    </row>
    <row r="37" spans="1:16" ht="18.600000000000001" customHeight="1">
      <c r="A37" s="75" t="s">
        <v>106</v>
      </c>
      <c r="B37" s="74"/>
      <c r="J37" s="169">
        <v>0</v>
      </c>
      <c r="K37" s="21"/>
      <c r="L37" s="20">
        <v>0</v>
      </c>
      <c r="M37" s="21"/>
      <c r="N37" s="169">
        <v>0</v>
      </c>
      <c r="O37" s="22"/>
      <c r="P37" s="20">
        <v>0</v>
      </c>
    </row>
    <row r="38" spans="1:16" ht="6" customHeight="1">
      <c r="B38" s="74"/>
      <c r="J38" s="171"/>
      <c r="K38" s="21"/>
      <c r="L38" s="23"/>
      <c r="M38" s="21"/>
      <c r="N38" s="171"/>
      <c r="O38" s="22"/>
      <c r="P38" s="23"/>
    </row>
    <row r="39" spans="1:16" ht="18.600000000000001" customHeight="1" thickBot="1">
      <c r="A39" s="74" t="s">
        <v>107</v>
      </c>
      <c r="J39" s="173">
        <f>SUM(J35:J37)</f>
        <v>5060703</v>
      </c>
      <c r="L39" s="24">
        <f>SUM(L35:L37)</f>
        <v>14482422</v>
      </c>
      <c r="N39" s="173">
        <f>SUM(N35:N37)</f>
        <v>9111009</v>
      </c>
      <c r="P39" s="24">
        <f>SUM(P35:P37)</f>
        <v>3749975</v>
      </c>
    </row>
    <row r="40" spans="1:16" ht="9.9499999999999993" customHeight="1" thickTop="1">
      <c r="A40" s="36"/>
      <c r="J40" s="170"/>
      <c r="L40" s="27"/>
      <c r="N40" s="170"/>
      <c r="O40" s="28"/>
    </row>
    <row r="41" spans="1:16" s="108" customFormat="1" ht="18.600000000000001" customHeight="1">
      <c r="A41" s="76" t="s">
        <v>108</v>
      </c>
      <c r="H41" s="30"/>
      <c r="I41" s="30"/>
      <c r="J41" s="174"/>
      <c r="K41" s="30"/>
      <c r="L41" s="29"/>
      <c r="M41" s="30"/>
      <c r="N41" s="174"/>
      <c r="O41" s="31"/>
      <c r="P41" s="29"/>
    </row>
    <row r="42" spans="1:16" ht="18.600000000000001" customHeight="1">
      <c r="A42" s="36" t="s">
        <v>109</v>
      </c>
      <c r="J42" s="170">
        <v>5412070</v>
      </c>
      <c r="L42" s="27">
        <v>14480344</v>
      </c>
      <c r="N42" s="170">
        <v>9111009</v>
      </c>
      <c r="O42" s="25"/>
      <c r="P42" s="27">
        <v>3749975</v>
      </c>
    </row>
    <row r="43" spans="1:16" ht="18.600000000000001" customHeight="1">
      <c r="A43" s="36" t="s">
        <v>110</v>
      </c>
      <c r="J43" s="169">
        <v>-351367</v>
      </c>
      <c r="L43" s="20">
        <v>2078</v>
      </c>
      <c r="N43" s="169">
        <v>0</v>
      </c>
      <c r="O43" s="25"/>
      <c r="P43" s="20">
        <v>0</v>
      </c>
    </row>
    <row r="44" spans="1:16" ht="5.0999999999999996" customHeight="1">
      <c r="J44" s="168"/>
      <c r="L44" s="32"/>
      <c r="N44" s="168"/>
      <c r="O44" s="25"/>
      <c r="P44" s="32"/>
    </row>
    <row r="45" spans="1:16" ht="18.600000000000001" customHeight="1" thickBot="1">
      <c r="A45" s="36"/>
      <c r="J45" s="173">
        <f>SUM(J42:J44)</f>
        <v>5060703</v>
      </c>
      <c r="L45" s="24">
        <f>SUM(L42:L44)</f>
        <v>14482422</v>
      </c>
      <c r="N45" s="173">
        <f>SUM(N42:N44)</f>
        <v>9111009</v>
      </c>
      <c r="O45" s="25"/>
      <c r="P45" s="24">
        <f>SUM(P42:P44)</f>
        <v>3749975</v>
      </c>
    </row>
    <row r="46" spans="1:16" ht="9.9499999999999993" customHeight="1" thickTop="1">
      <c r="A46" s="36"/>
      <c r="J46" s="170"/>
      <c r="L46" s="27"/>
      <c r="N46" s="170"/>
      <c r="O46" s="28"/>
    </row>
    <row r="47" spans="1:16" s="108" customFormat="1" ht="18.600000000000001" customHeight="1">
      <c r="A47" s="70" t="s">
        <v>111</v>
      </c>
      <c r="H47" s="30"/>
      <c r="I47" s="30"/>
      <c r="J47" s="175"/>
      <c r="K47" s="30"/>
      <c r="L47" s="33"/>
      <c r="M47" s="30"/>
      <c r="N47" s="175"/>
      <c r="O47" s="34"/>
      <c r="P47" s="33"/>
    </row>
    <row r="48" spans="1:16" ht="18.600000000000001" customHeight="1">
      <c r="A48" s="75" t="s">
        <v>109</v>
      </c>
      <c r="J48" s="172">
        <v>5412070</v>
      </c>
      <c r="K48" s="35"/>
      <c r="L48" s="35">
        <v>14480344</v>
      </c>
      <c r="M48" s="35"/>
      <c r="N48" s="172">
        <v>9111009</v>
      </c>
      <c r="O48" s="35"/>
      <c r="P48" s="35">
        <v>3749975</v>
      </c>
    </row>
    <row r="49" spans="1:16" ht="18.600000000000001" customHeight="1">
      <c r="A49" s="75" t="s">
        <v>110</v>
      </c>
      <c r="J49" s="176">
        <v>-351367</v>
      </c>
      <c r="L49" s="48">
        <v>2078</v>
      </c>
      <c r="N49" s="167">
        <v>0</v>
      </c>
      <c r="O49" s="117"/>
      <c r="P49" s="48">
        <v>0</v>
      </c>
    </row>
    <row r="50" spans="1:16" ht="5.0999999999999996" customHeight="1">
      <c r="J50" s="168"/>
      <c r="L50" s="32"/>
      <c r="N50" s="168"/>
      <c r="O50" s="115"/>
      <c r="P50" s="32"/>
    </row>
    <row r="51" spans="1:16" ht="18.600000000000001" customHeight="1" thickBot="1">
      <c r="A51" s="36"/>
      <c r="J51" s="173">
        <f>SUM(J48:J50)</f>
        <v>5060703</v>
      </c>
      <c r="L51" s="24">
        <f>SUM(L48:L50)</f>
        <v>14482422</v>
      </c>
      <c r="N51" s="173">
        <f>SUM(N48:N50)</f>
        <v>9111009</v>
      </c>
      <c r="O51" s="28"/>
      <c r="P51" s="24">
        <f>SUM(P48:P50)</f>
        <v>3749975</v>
      </c>
    </row>
    <row r="52" spans="1:16" ht="9.9499999999999993" customHeight="1" thickTop="1">
      <c r="J52" s="172"/>
      <c r="L52" s="35"/>
      <c r="M52" s="117"/>
      <c r="N52" s="172"/>
      <c r="O52" s="46"/>
      <c r="P52" s="35"/>
    </row>
    <row r="53" spans="1:16" ht="18.600000000000001" customHeight="1">
      <c r="A53" s="74" t="s">
        <v>112</v>
      </c>
      <c r="J53" s="168"/>
      <c r="L53" s="32"/>
      <c r="N53" s="168"/>
      <c r="O53" s="115"/>
      <c r="P53" s="32"/>
    </row>
    <row r="54" spans="1:16" ht="5.0999999999999996" customHeight="1">
      <c r="J54" s="168"/>
      <c r="L54" s="32"/>
      <c r="N54" s="168"/>
      <c r="O54" s="115"/>
      <c r="P54" s="32"/>
    </row>
    <row r="55" spans="1:16" ht="18.600000000000001" customHeight="1" thickBot="1">
      <c r="A55" s="75" t="s">
        <v>113</v>
      </c>
      <c r="J55" s="177">
        <f>J42/316947150</f>
        <v>1.7075622860151921E-2</v>
      </c>
      <c r="K55" s="118"/>
      <c r="L55" s="49">
        <f>L42/292373626</f>
        <v>4.9526847541303196E-2</v>
      </c>
      <c r="M55" s="118"/>
      <c r="N55" s="177">
        <f>N42/316947150</f>
        <v>2.8746145847974969E-2</v>
      </c>
      <c r="O55" s="119"/>
      <c r="P55" s="49">
        <f>P42/292373626</f>
        <v>1.2825968782834058E-2</v>
      </c>
    </row>
    <row r="56" spans="1:16" ht="5.0999999999999996" customHeight="1" thickTop="1">
      <c r="J56" s="178"/>
      <c r="K56" s="118"/>
      <c r="L56" s="50"/>
      <c r="M56" s="118"/>
      <c r="N56" s="178"/>
      <c r="O56" s="119"/>
      <c r="P56" s="50"/>
    </row>
    <row r="57" spans="1:16" ht="18.600000000000001" customHeight="1" thickBot="1">
      <c r="A57" s="75" t="s">
        <v>114</v>
      </c>
      <c r="J57" s="177">
        <f>J42/376094956</f>
        <v>1.4390169061453725E-2</v>
      </c>
      <c r="K57" s="118"/>
      <c r="L57" s="49">
        <f>L42/337556812</f>
        <v>4.2897501947020404E-2</v>
      </c>
      <c r="M57" s="118"/>
      <c r="N57" s="177">
        <f>SUM(N42/376094956)</f>
        <v>2.4225288998558119E-2</v>
      </c>
      <c r="O57" s="119"/>
      <c r="P57" s="49">
        <f>P42/337556812</f>
        <v>1.1109167010381648E-2</v>
      </c>
    </row>
    <row r="58" spans="1:16" ht="18.600000000000001" customHeight="1" thickTop="1">
      <c r="J58" s="32"/>
      <c r="K58" s="120"/>
      <c r="L58" s="32"/>
      <c r="M58" s="120"/>
      <c r="N58" s="32"/>
      <c r="O58" s="115"/>
      <c r="P58" s="32"/>
    </row>
    <row r="59" spans="1:16" ht="18.600000000000001" customHeight="1">
      <c r="J59" s="32"/>
      <c r="K59" s="120"/>
      <c r="L59" s="32"/>
      <c r="M59" s="120"/>
      <c r="N59" s="32"/>
      <c r="O59" s="115"/>
      <c r="P59" s="32"/>
    </row>
    <row r="60" spans="1:16" ht="9" customHeight="1">
      <c r="J60" s="32"/>
      <c r="K60" s="120"/>
      <c r="L60" s="32"/>
      <c r="M60" s="120"/>
      <c r="N60" s="32"/>
      <c r="O60" s="115"/>
      <c r="P60" s="32"/>
    </row>
    <row r="61" spans="1:16" ht="18.600000000000001" customHeight="1">
      <c r="A61" s="19" t="s">
        <v>38</v>
      </c>
      <c r="J61" s="32"/>
      <c r="K61" s="120"/>
      <c r="L61" s="32"/>
      <c r="M61" s="120"/>
      <c r="N61" s="32"/>
      <c r="O61" s="115"/>
      <c r="P61" s="32"/>
    </row>
    <row r="62" spans="1:16" ht="5.25" customHeight="1">
      <c r="A62" s="19"/>
      <c r="J62" s="32"/>
      <c r="K62" s="120"/>
      <c r="L62" s="32"/>
      <c r="M62" s="120"/>
      <c r="N62" s="32"/>
      <c r="O62" s="115"/>
      <c r="P62" s="32"/>
    </row>
    <row r="63" spans="1:16" ht="21.95" customHeight="1">
      <c r="A63" s="18" t="str">
        <f>'TH 2-4'!A47</f>
        <v>หมายเหตุประกอบข้อมูลทางการเงินเป็นส่วนหนึ่งของข้อมูลทางการเงินระหว่างกาลนี้</v>
      </c>
      <c r="B63" s="121"/>
      <c r="C63" s="121"/>
      <c r="D63" s="121"/>
      <c r="E63" s="121"/>
      <c r="F63" s="121"/>
      <c r="G63" s="121"/>
      <c r="H63" s="116"/>
      <c r="I63" s="116"/>
      <c r="J63" s="51"/>
      <c r="K63" s="116"/>
      <c r="L63" s="51"/>
      <c r="M63" s="116"/>
      <c r="N63" s="51"/>
      <c r="O63" s="122"/>
      <c r="P63" s="51"/>
    </row>
  </sheetData>
  <mergeCells count="2">
    <mergeCell ref="J5:L5"/>
    <mergeCell ref="N5:P5"/>
  </mergeCells>
  <pageMargins left="0.8" right="0.5" top="0.5" bottom="0.6" header="0.49" footer="0.4"/>
  <pageSetup paperSize="9" scale="85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C2D5-D4DB-436A-81B5-70864081DC30}">
  <sheetPr>
    <tabColor theme="3" tint="0.39997558519241921"/>
  </sheetPr>
  <dimension ref="A1:P67"/>
  <sheetViews>
    <sheetView topLeftCell="A40" zoomScaleNormal="100" zoomScaleSheetLayoutView="100" zoomScalePageLayoutView="80" workbookViewId="0">
      <selection activeCell="P67" sqref="P67"/>
    </sheetView>
  </sheetViews>
  <sheetFormatPr defaultRowHeight="21.75" customHeight="1"/>
  <cols>
    <col min="1" max="6" width="1.7109375" style="75" customWidth="1"/>
    <col min="7" max="7" width="45.7109375" style="75" customWidth="1"/>
    <col min="8" max="8" width="8.28515625" style="25" customWidth="1"/>
    <col min="9" max="9" width="0.85546875" style="25" customWidth="1"/>
    <col min="10" max="10" width="13.7109375" style="25" customWidth="1"/>
    <col min="11" max="11" width="0.85546875" style="25" customWidth="1"/>
    <col min="12" max="12" width="13.7109375" style="25" customWidth="1"/>
    <col min="13" max="13" width="0.85546875" style="25" customWidth="1"/>
    <col min="14" max="14" width="13.7109375" style="27" customWidth="1"/>
    <col min="15" max="15" width="0.85546875" style="26" customWidth="1"/>
    <col min="16" max="16" width="13.7109375" style="27" customWidth="1"/>
    <col min="17" max="17" width="9.140625" style="75" customWidth="1"/>
    <col min="18" max="60" width="9.140625" style="75"/>
    <col min="61" max="66" width="1.7109375" style="75" customWidth="1"/>
    <col min="67" max="67" width="31.85546875" style="75" customWidth="1"/>
    <col min="68" max="68" width="8.28515625" style="75" customWidth="1"/>
    <col min="69" max="69" width="0.7109375" style="75" customWidth="1"/>
    <col min="70" max="70" width="12.28515625" style="75" customWidth="1"/>
    <col min="71" max="71" width="0.7109375" style="75" customWidth="1"/>
    <col min="72" max="72" width="12.28515625" style="75" customWidth="1"/>
    <col min="73" max="73" width="0.7109375" style="75" customWidth="1"/>
    <col min="74" max="74" width="12.28515625" style="75" customWidth="1"/>
    <col min="75" max="75" width="0.7109375" style="75" customWidth="1"/>
    <col min="76" max="76" width="13.140625" style="75" customWidth="1"/>
    <col min="77" max="316" width="9.140625" style="75"/>
    <col min="317" max="322" width="1.7109375" style="75" customWidth="1"/>
    <col min="323" max="323" width="31.85546875" style="75" customWidth="1"/>
    <col min="324" max="324" width="8.28515625" style="75" customWidth="1"/>
    <col min="325" max="325" width="0.7109375" style="75" customWidth="1"/>
    <col min="326" max="326" width="12.28515625" style="75" customWidth="1"/>
    <col min="327" max="327" width="0.7109375" style="75" customWidth="1"/>
    <col min="328" max="328" width="12.28515625" style="75" customWidth="1"/>
    <col min="329" max="329" width="0.7109375" style="75" customWidth="1"/>
    <col min="330" max="330" width="12.28515625" style="75" customWidth="1"/>
    <col min="331" max="331" width="0.7109375" style="75" customWidth="1"/>
    <col min="332" max="332" width="13.140625" style="75" customWidth="1"/>
    <col min="333" max="572" width="9.140625" style="75"/>
    <col min="573" max="578" width="1.7109375" style="75" customWidth="1"/>
    <col min="579" max="579" width="31.85546875" style="75" customWidth="1"/>
    <col min="580" max="580" width="8.28515625" style="75" customWidth="1"/>
    <col min="581" max="581" width="0.7109375" style="75" customWidth="1"/>
    <col min="582" max="582" width="12.28515625" style="75" customWidth="1"/>
    <col min="583" max="583" width="0.7109375" style="75" customWidth="1"/>
    <col min="584" max="584" width="12.28515625" style="75" customWidth="1"/>
    <col min="585" max="585" width="0.7109375" style="75" customWidth="1"/>
    <col min="586" max="586" width="12.28515625" style="75" customWidth="1"/>
    <col min="587" max="587" width="0.7109375" style="75" customWidth="1"/>
    <col min="588" max="588" width="13.140625" style="75" customWidth="1"/>
    <col min="589" max="828" width="9.140625" style="75"/>
    <col min="829" max="834" width="1.7109375" style="75" customWidth="1"/>
    <col min="835" max="835" width="31.85546875" style="75" customWidth="1"/>
    <col min="836" max="836" width="8.28515625" style="75" customWidth="1"/>
    <col min="837" max="837" width="0.7109375" style="75" customWidth="1"/>
    <col min="838" max="838" width="12.28515625" style="75" customWidth="1"/>
    <col min="839" max="839" width="0.7109375" style="75" customWidth="1"/>
    <col min="840" max="840" width="12.28515625" style="75" customWidth="1"/>
    <col min="841" max="841" width="0.7109375" style="75" customWidth="1"/>
    <col min="842" max="842" width="12.28515625" style="75" customWidth="1"/>
    <col min="843" max="843" width="0.7109375" style="75" customWidth="1"/>
    <col min="844" max="844" width="13.140625" style="75" customWidth="1"/>
    <col min="845" max="1084" width="9.140625" style="75"/>
    <col min="1085" max="1090" width="1.7109375" style="75" customWidth="1"/>
    <col min="1091" max="1091" width="31.85546875" style="75" customWidth="1"/>
    <col min="1092" max="1092" width="8.28515625" style="75" customWidth="1"/>
    <col min="1093" max="1093" width="0.7109375" style="75" customWidth="1"/>
    <col min="1094" max="1094" width="12.28515625" style="75" customWidth="1"/>
    <col min="1095" max="1095" width="0.7109375" style="75" customWidth="1"/>
    <col min="1096" max="1096" width="12.28515625" style="75" customWidth="1"/>
    <col min="1097" max="1097" width="0.7109375" style="75" customWidth="1"/>
    <col min="1098" max="1098" width="12.28515625" style="75" customWidth="1"/>
    <col min="1099" max="1099" width="0.7109375" style="75" customWidth="1"/>
    <col min="1100" max="1100" width="13.140625" style="75" customWidth="1"/>
    <col min="1101" max="1340" width="9.140625" style="75"/>
    <col min="1341" max="1346" width="1.7109375" style="75" customWidth="1"/>
    <col min="1347" max="1347" width="31.85546875" style="75" customWidth="1"/>
    <col min="1348" max="1348" width="8.28515625" style="75" customWidth="1"/>
    <col min="1349" max="1349" width="0.7109375" style="75" customWidth="1"/>
    <col min="1350" max="1350" width="12.28515625" style="75" customWidth="1"/>
    <col min="1351" max="1351" width="0.7109375" style="75" customWidth="1"/>
    <col min="1352" max="1352" width="12.28515625" style="75" customWidth="1"/>
    <col min="1353" max="1353" width="0.7109375" style="75" customWidth="1"/>
    <col min="1354" max="1354" width="12.28515625" style="75" customWidth="1"/>
    <col min="1355" max="1355" width="0.7109375" style="75" customWidth="1"/>
    <col min="1356" max="1356" width="13.140625" style="75" customWidth="1"/>
    <col min="1357" max="1596" width="9.140625" style="75"/>
    <col min="1597" max="1602" width="1.7109375" style="75" customWidth="1"/>
    <col min="1603" max="1603" width="31.85546875" style="75" customWidth="1"/>
    <col min="1604" max="1604" width="8.28515625" style="75" customWidth="1"/>
    <col min="1605" max="1605" width="0.7109375" style="75" customWidth="1"/>
    <col min="1606" max="1606" width="12.28515625" style="75" customWidth="1"/>
    <col min="1607" max="1607" width="0.7109375" style="75" customWidth="1"/>
    <col min="1608" max="1608" width="12.28515625" style="75" customWidth="1"/>
    <col min="1609" max="1609" width="0.7109375" style="75" customWidth="1"/>
    <col min="1610" max="1610" width="12.28515625" style="75" customWidth="1"/>
    <col min="1611" max="1611" width="0.7109375" style="75" customWidth="1"/>
    <col min="1612" max="1612" width="13.140625" style="75" customWidth="1"/>
    <col min="1613" max="1852" width="9.140625" style="75"/>
    <col min="1853" max="1858" width="1.7109375" style="75" customWidth="1"/>
    <col min="1859" max="1859" width="31.85546875" style="75" customWidth="1"/>
    <col min="1860" max="1860" width="8.28515625" style="75" customWidth="1"/>
    <col min="1861" max="1861" width="0.7109375" style="75" customWidth="1"/>
    <col min="1862" max="1862" width="12.28515625" style="75" customWidth="1"/>
    <col min="1863" max="1863" width="0.7109375" style="75" customWidth="1"/>
    <col min="1864" max="1864" width="12.28515625" style="75" customWidth="1"/>
    <col min="1865" max="1865" width="0.7109375" style="75" customWidth="1"/>
    <col min="1866" max="1866" width="12.28515625" style="75" customWidth="1"/>
    <col min="1867" max="1867" width="0.7109375" style="75" customWidth="1"/>
    <col min="1868" max="1868" width="13.140625" style="75" customWidth="1"/>
    <col min="1869" max="2108" width="9.140625" style="75"/>
    <col min="2109" max="2114" width="1.7109375" style="75" customWidth="1"/>
    <col min="2115" max="2115" width="31.85546875" style="75" customWidth="1"/>
    <col min="2116" max="2116" width="8.28515625" style="75" customWidth="1"/>
    <col min="2117" max="2117" width="0.7109375" style="75" customWidth="1"/>
    <col min="2118" max="2118" width="12.28515625" style="75" customWidth="1"/>
    <col min="2119" max="2119" width="0.7109375" style="75" customWidth="1"/>
    <col min="2120" max="2120" width="12.28515625" style="75" customWidth="1"/>
    <col min="2121" max="2121" width="0.7109375" style="75" customWidth="1"/>
    <col min="2122" max="2122" width="12.28515625" style="75" customWidth="1"/>
    <col min="2123" max="2123" width="0.7109375" style="75" customWidth="1"/>
    <col min="2124" max="2124" width="13.140625" style="75" customWidth="1"/>
    <col min="2125" max="2364" width="9.140625" style="75"/>
    <col min="2365" max="2370" width="1.7109375" style="75" customWidth="1"/>
    <col min="2371" max="2371" width="31.85546875" style="75" customWidth="1"/>
    <col min="2372" max="2372" width="8.28515625" style="75" customWidth="1"/>
    <col min="2373" max="2373" width="0.7109375" style="75" customWidth="1"/>
    <col min="2374" max="2374" width="12.28515625" style="75" customWidth="1"/>
    <col min="2375" max="2375" width="0.7109375" style="75" customWidth="1"/>
    <col min="2376" max="2376" width="12.28515625" style="75" customWidth="1"/>
    <col min="2377" max="2377" width="0.7109375" style="75" customWidth="1"/>
    <col min="2378" max="2378" width="12.28515625" style="75" customWidth="1"/>
    <col min="2379" max="2379" width="0.7109375" style="75" customWidth="1"/>
    <col min="2380" max="2380" width="13.140625" style="75" customWidth="1"/>
    <col min="2381" max="2620" width="9.140625" style="75"/>
    <col min="2621" max="2626" width="1.7109375" style="75" customWidth="1"/>
    <col min="2627" max="2627" width="31.85546875" style="75" customWidth="1"/>
    <col min="2628" max="2628" width="8.28515625" style="75" customWidth="1"/>
    <col min="2629" max="2629" width="0.7109375" style="75" customWidth="1"/>
    <col min="2630" max="2630" width="12.28515625" style="75" customWidth="1"/>
    <col min="2631" max="2631" width="0.7109375" style="75" customWidth="1"/>
    <col min="2632" max="2632" width="12.28515625" style="75" customWidth="1"/>
    <col min="2633" max="2633" width="0.7109375" style="75" customWidth="1"/>
    <col min="2634" max="2634" width="12.28515625" style="75" customWidth="1"/>
    <col min="2635" max="2635" width="0.7109375" style="75" customWidth="1"/>
    <col min="2636" max="2636" width="13.140625" style="75" customWidth="1"/>
    <col min="2637" max="2876" width="9.140625" style="75"/>
    <col min="2877" max="2882" width="1.7109375" style="75" customWidth="1"/>
    <col min="2883" max="2883" width="31.85546875" style="75" customWidth="1"/>
    <col min="2884" max="2884" width="8.28515625" style="75" customWidth="1"/>
    <col min="2885" max="2885" width="0.7109375" style="75" customWidth="1"/>
    <col min="2886" max="2886" width="12.28515625" style="75" customWidth="1"/>
    <col min="2887" max="2887" width="0.7109375" style="75" customWidth="1"/>
    <col min="2888" max="2888" width="12.28515625" style="75" customWidth="1"/>
    <col min="2889" max="2889" width="0.7109375" style="75" customWidth="1"/>
    <col min="2890" max="2890" width="12.28515625" style="75" customWidth="1"/>
    <col min="2891" max="2891" width="0.7109375" style="75" customWidth="1"/>
    <col min="2892" max="2892" width="13.140625" style="75" customWidth="1"/>
    <col min="2893" max="3132" width="9.140625" style="75"/>
    <col min="3133" max="3138" width="1.7109375" style="75" customWidth="1"/>
    <col min="3139" max="3139" width="31.85546875" style="75" customWidth="1"/>
    <col min="3140" max="3140" width="8.28515625" style="75" customWidth="1"/>
    <col min="3141" max="3141" width="0.7109375" style="75" customWidth="1"/>
    <col min="3142" max="3142" width="12.28515625" style="75" customWidth="1"/>
    <col min="3143" max="3143" width="0.7109375" style="75" customWidth="1"/>
    <col min="3144" max="3144" width="12.28515625" style="75" customWidth="1"/>
    <col min="3145" max="3145" width="0.7109375" style="75" customWidth="1"/>
    <col min="3146" max="3146" width="12.28515625" style="75" customWidth="1"/>
    <col min="3147" max="3147" width="0.7109375" style="75" customWidth="1"/>
    <col min="3148" max="3148" width="13.140625" style="75" customWidth="1"/>
    <col min="3149" max="3388" width="9.140625" style="75"/>
    <col min="3389" max="3394" width="1.7109375" style="75" customWidth="1"/>
    <col min="3395" max="3395" width="31.85546875" style="75" customWidth="1"/>
    <col min="3396" max="3396" width="8.28515625" style="75" customWidth="1"/>
    <col min="3397" max="3397" width="0.7109375" style="75" customWidth="1"/>
    <col min="3398" max="3398" width="12.28515625" style="75" customWidth="1"/>
    <col min="3399" max="3399" width="0.7109375" style="75" customWidth="1"/>
    <col min="3400" max="3400" width="12.28515625" style="75" customWidth="1"/>
    <col min="3401" max="3401" width="0.7109375" style="75" customWidth="1"/>
    <col min="3402" max="3402" width="12.28515625" style="75" customWidth="1"/>
    <col min="3403" max="3403" width="0.7109375" style="75" customWidth="1"/>
    <col min="3404" max="3404" width="13.140625" style="75" customWidth="1"/>
    <col min="3405" max="3644" width="9.140625" style="75"/>
    <col min="3645" max="3650" width="1.7109375" style="75" customWidth="1"/>
    <col min="3651" max="3651" width="31.85546875" style="75" customWidth="1"/>
    <col min="3652" max="3652" width="8.28515625" style="75" customWidth="1"/>
    <col min="3653" max="3653" width="0.7109375" style="75" customWidth="1"/>
    <col min="3654" max="3654" width="12.28515625" style="75" customWidth="1"/>
    <col min="3655" max="3655" width="0.7109375" style="75" customWidth="1"/>
    <col min="3656" max="3656" width="12.28515625" style="75" customWidth="1"/>
    <col min="3657" max="3657" width="0.7109375" style="75" customWidth="1"/>
    <col min="3658" max="3658" width="12.28515625" style="75" customWidth="1"/>
    <col min="3659" max="3659" width="0.7109375" style="75" customWidth="1"/>
    <col min="3660" max="3660" width="13.140625" style="75" customWidth="1"/>
    <col min="3661" max="3900" width="9.140625" style="75"/>
    <col min="3901" max="3906" width="1.7109375" style="75" customWidth="1"/>
    <col min="3907" max="3907" width="31.85546875" style="75" customWidth="1"/>
    <col min="3908" max="3908" width="8.28515625" style="75" customWidth="1"/>
    <col min="3909" max="3909" width="0.7109375" style="75" customWidth="1"/>
    <col min="3910" max="3910" width="12.28515625" style="75" customWidth="1"/>
    <col min="3911" max="3911" width="0.7109375" style="75" customWidth="1"/>
    <col min="3912" max="3912" width="12.28515625" style="75" customWidth="1"/>
    <col min="3913" max="3913" width="0.7109375" style="75" customWidth="1"/>
    <col min="3914" max="3914" width="12.28515625" style="75" customWidth="1"/>
    <col min="3915" max="3915" width="0.7109375" style="75" customWidth="1"/>
    <col min="3916" max="3916" width="13.140625" style="75" customWidth="1"/>
    <col min="3917" max="4156" width="9.140625" style="75"/>
    <col min="4157" max="4162" width="1.7109375" style="75" customWidth="1"/>
    <col min="4163" max="4163" width="31.85546875" style="75" customWidth="1"/>
    <col min="4164" max="4164" width="8.28515625" style="75" customWidth="1"/>
    <col min="4165" max="4165" width="0.7109375" style="75" customWidth="1"/>
    <col min="4166" max="4166" width="12.28515625" style="75" customWidth="1"/>
    <col min="4167" max="4167" width="0.7109375" style="75" customWidth="1"/>
    <col min="4168" max="4168" width="12.28515625" style="75" customWidth="1"/>
    <col min="4169" max="4169" width="0.7109375" style="75" customWidth="1"/>
    <col min="4170" max="4170" width="12.28515625" style="75" customWidth="1"/>
    <col min="4171" max="4171" width="0.7109375" style="75" customWidth="1"/>
    <col min="4172" max="4172" width="13.140625" style="75" customWidth="1"/>
    <col min="4173" max="4412" width="9.140625" style="75"/>
    <col min="4413" max="4418" width="1.7109375" style="75" customWidth="1"/>
    <col min="4419" max="4419" width="31.85546875" style="75" customWidth="1"/>
    <col min="4420" max="4420" width="8.28515625" style="75" customWidth="1"/>
    <col min="4421" max="4421" width="0.7109375" style="75" customWidth="1"/>
    <col min="4422" max="4422" width="12.28515625" style="75" customWidth="1"/>
    <col min="4423" max="4423" width="0.7109375" style="75" customWidth="1"/>
    <col min="4424" max="4424" width="12.28515625" style="75" customWidth="1"/>
    <col min="4425" max="4425" width="0.7109375" style="75" customWidth="1"/>
    <col min="4426" max="4426" width="12.28515625" style="75" customWidth="1"/>
    <col min="4427" max="4427" width="0.7109375" style="75" customWidth="1"/>
    <col min="4428" max="4428" width="13.140625" style="75" customWidth="1"/>
    <col min="4429" max="4668" width="9.140625" style="75"/>
    <col min="4669" max="4674" width="1.7109375" style="75" customWidth="1"/>
    <col min="4675" max="4675" width="31.85546875" style="75" customWidth="1"/>
    <col min="4676" max="4676" width="8.28515625" style="75" customWidth="1"/>
    <col min="4677" max="4677" width="0.7109375" style="75" customWidth="1"/>
    <col min="4678" max="4678" width="12.28515625" style="75" customWidth="1"/>
    <col min="4679" max="4679" width="0.7109375" style="75" customWidth="1"/>
    <col min="4680" max="4680" width="12.28515625" style="75" customWidth="1"/>
    <col min="4681" max="4681" width="0.7109375" style="75" customWidth="1"/>
    <col min="4682" max="4682" width="12.28515625" style="75" customWidth="1"/>
    <col min="4683" max="4683" width="0.7109375" style="75" customWidth="1"/>
    <col min="4684" max="4684" width="13.140625" style="75" customWidth="1"/>
    <col min="4685" max="4924" width="9.140625" style="75"/>
    <col min="4925" max="4930" width="1.7109375" style="75" customWidth="1"/>
    <col min="4931" max="4931" width="31.85546875" style="75" customWidth="1"/>
    <col min="4932" max="4932" width="8.28515625" style="75" customWidth="1"/>
    <col min="4933" max="4933" width="0.7109375" style="75" customWidth="1"/>
    <col min="4934" max="4934" width="12.28515625" style="75" customWidth="1"/>
    <col min="4935" max="4935" width="0.7109375" style="75" customWidth="1"/>
    <col min="4936" max="4936" width="12.28515625" style="75" customWidth="1"/>
    <col min="4937" max="4937" width="0.7109375" style="75" customWidth="1"/>
    <col min="4938" max="4938" width="12.28515625" style="75" customWidth="1"/>
    <col min="4939" max="4939" width="0.7109375" style="75" customWidth="1"/>
    <col min="4940" max="4940" width="13.140625" style="75" customWidth="1"/>
    <col min="4941" max="5180" width="9.140625" style="75"/>
    <col min="5181" max="5186" width="1.7109375" style="75" customWidth="1"/>
    <col min="5187" max="5187" width="31.85546875" style="75" customWidth="1"/>
    <col min="5188" max="5188" width="8.28515625" style="75" customWidth="1"/>
    <col min="5189" max="5189" width="0.7109375" style="75" customWidth="1"/>
    <col min="5190" max="5190" width="12.28515625" style="75" customWidth="1"/>
    <col min="5191" max="5191" width="0.7109375" style="75" customWidth="1"/>
    <col min="5192" max="5192" width="12.28515625" style="75" customWidth="1"/>
    <col min="5193" max="5193" width="0.7109375" style="75" customWidth="1"/>
    <col min="5194" max="5194" width="12.28515625" style="75" customWidth="1"/>
    <col min="5195" max="5195" width="0.7109375" style="75" customWidth="1"/>
    <col min="5196" max="5196" width="13.140625" style="75" customWidth="1"/>
    <col min="5197" max="5436" width="9.140625" style="75"/>
    <col min="5437" max="5442" width="1.7109375" style="75" customWidth="1"/>
    <col min="5443" max="5443" width="31.85546875" style="75" customWidth="1"/>
    <col min="5444" max="5444" width="8.28515625" style="75" customWidth="1"/>
    <col min="5445" max="5445" width="0.7109375" style="75" customWidth="1"/>
    <col min="5446" max="5446" width="12.28515625" style="75" customWidth="1"/>
    <col min="5447" max="5447" width="0.7109375" style="75" customWidth="1"/>
    <col min="5448" max="5448" width="12.28515625" style="75" customWidth="1"/>
    <col min="5449" max="5449" width="0.7109375" style="75" customWidth="1"/>
    <col min="5450" max="5450" width="12.28515625" style="75" customWidth="1"/>
    <col min="5451" max="5451" width="0.7109375" style="75" customWidth="1"/>
    <col min="5452" max="5452" width="13.140625" style="75" customWidth="1"/>
    <col min="5453" max="5692" width="9.140625" style="75"/>
    <col min="5693" max="5698" width="1.7109375" style="75" customWidth="1"/>
    <col min="5699" max="5699" width="31.85546875" style="75" customWidth="1"/>
    <col min="5700" max="5700" width="8.28515625" style="75" customWidth="1"/>
    <col min="5701" max="5701" width="0.7109375" style="75" customWidth="1"/>
    <col min="5702" max="5702" width="12.28515625" style="75" customWidth="1"/>
    <col min="5703" max="5703" width="0.7109375" style="75" customWidth="1"/>
    <col min="5704" max="5704" width="12.28515625" style="75" customWidth="1"/>
    <col min="5705" max="5705" width="0.7109375" style="75" customWidth="1"/>
    <col min="5706" max="5706" width="12.28515625" style="75" customWidth="1"/>
    <col min="5707" max="5707" width="0.7109375" style="75" customWidth="1"/>
    <col min="5708" max="5708" width="13.140625" style="75" customWidth="1"/>
    <col min="5709" max="5948" width="9.140625" style="75"/>
    <col min="5949" max="5954" width="1.7109375" style="75" customWidth="1"/>
    <col min="5955" max="5955" width="31.85546875" style="75" customWidth="1"/>
    <col min="5956" max="5956" width="8.28515625" style="75" customWidth="1"/>
    <col min="5957" max="5957" width="0.7109375" style="75" customWidth="1"/>
    <col min="5958" max="5958" width="12.28515625" style="75" customWidth="1"/>
    <col min="5959" max="5959" width="0.7109375" style="75" customWidth="1"/>
    <col min="5960" max="5960" width="12.28515625" style="75" customWidth="1"/>
    <col min="5961" max="5961" width="0.7109375" style="75" customWidth="1"/>
    <col min="5962" max="5962" width="12.28515625" style="75" customWidth="1"/>
    <col min="5963" max="5963" width="0.7109375" style="75" customWidth="1"/>
    <col min="5964" max="5964" width="13.140625" style="75" customWidth="1"/>
    <col min="5965" max="6204" width="9.140625" style="75"/>
    <col min="6205" max="6210" width="1.7109375" style="75" customWidth="1"/>
    <col min="6211" max="6211" width="31.85546875" style="75" customWidth="1"/>
    <col min="6212" max="6212" width="8.28515625" style="75" customWidth="1"/>
    <col min="6213" max="6213" width="0.7109375" style="75" customWidth="1"/>
    <col min="6214" max="6214" width="12.28515625" style="75" customWidth="1"/>
    <col min="6215" max="6215" width="0.7109375" style="75" customWidth="1"/>
    <col min="6216" max="6216" width="12.28515625" style="75" customWidth="1"/>
    <col min="6217" max="6217" width="0.7109375" style="75" customWidth="1"/>
    <col min="6218" max="6218" width="12.28515625" style="75" customWidth="1"/>
    <col min="6219" max="6219" width="0.7109375" style="75" customWidth="1"/>
    <col min="6220" max="6220" width="13.140625" style="75" customWidth="1"/>
    <col min="6221" max="6460" width="9.140625" style="75"/>
    <col min="6461" max="6466" width="1.7109375" style="75" customWidth="1"/>
    <col min="6467" max="6467" width="31.85546875" style="75" customWidth="1"/>
    <col min="6468" max="6468" width="8.28515625" style="75" customWidth="1"/>
    <col min="6469" max="6469" width="0.7109375" style="75" customWidth="1"/>
    <col min="6470" max="6470" width="12.28515625" style="75" customWidth="1"/>
    <col min="6471" max="6471" width="0.7109375" style="75" customWidth="1"/>
    <col min="6472" max="6472" width="12.28515625" style="75" customWidth="1"/>
    <col min="6473" max="6473" width="0.7109375" style="75" customWidth="1"/>
    <col min="6474" max="6474" width="12.28515625" style="75" customWidth="1"/>
    <col min="6475" max="6475" width="0.7109375" style="75" customWidth="1"/>
    <col min="6476" max="6476" width="13.140625" style="75" customWidth="1"/>
    <col min="6477" max="6716" width="9.140625" style="75"/>
    <col min="6717" max="6722" width="1.7109375" style="75" customWidth="1"/>
    <col min="6723" max="6723" width="31.85546875" style="75" customWidth="1"/>
    <col min="6724" max="6724" width="8.28515625" style="75" customWidth="1"/>
    <col min="6725" max="6725" width="0.7109375" style="75" customWidth="1"/>
    <col min="6726" max="6726" width="12.28515625" style="75" customWidth="1"/>
    <col min="6727" max="6727" width="0.7109375" style="75" customWidth="1"/>
    <col min="6728" max="6728" width="12.28515625" style="75" customWidth="1"/>
    <col min="6729" max="6729" width="0.7109375" style="75" customWidth="1"/>
    <col min="6730" max="6730" width="12.28515625" style="75" customWidth="1"/>
    <col min="6731" max="6731" width="0.7109375" style="75" customWidth="1"/>
    <col min="6732" max="6732" width="13.140625" style="75" customWidth="1"/>
    <col min="6733" max="6972" width="9.140625" style="75"/>
    <col min="6973" max="6978" width="1.7109375" style="75" customWidth="1"/>
    <col min="6979" max="6979" width="31.85546875" style="75" customWidth="1"/>
    <col min="6980" max="6980" width="8.28515625" style="75" customWidth="1"/>
    <col min="6981" max="6981" width="0.7109375" style="75" customWidth="1"/>
    <col min="6982" max="6982" width="12.28515625" style="75" customWidth="1"/>
    <col min="6983" max="6983" width="0.7109375" style="75" customWidth="1"/>
    <col min="6984" max="6984" width="12.28515625" style="75" customWidth="1"/>
    <col min="6985" max="6985" width="0.7109375" style="75" customWidth="1"/>
    <col min="6986" max="6986" width="12.28515625" style="75" customWidth="1"/>
    <col min="6987" max="6987" width="0.7109375" style="75" customWidth="1"/>
    <col min="6988" max="6988" width="13.140625" style="75" customWidth="1"/>
    <col min="6989" max="7228" width="9.140625" style="75"/>
    <col min="7229" max="7234" width="1.7109375" style="75" customWidth="1"/>
    <col min="7235" max="7235" width="31.85546875" style="75" customWidth="1"/>
    <col min="7236" max="7236" width="8.28515625" style="75" customWidth="1"/>
    <col min="7237" max="7237" width="0.7109375" style="75" customWidth="1"/>
    <col min="7238" max="7238" width="12.28515625" style="75" customWidth="1"/>
    <col min="7239" max="7239" width="0.7109375" style="75" customWidth="1"/>
    <col min="7240" max="7240" width="12.28515625" style="75" customWidth="1"/>
    <col min="7241" max="7241" width="0.7109375" style="75" customWidth="1"/>
    <col min="7242" max="7242" width="12.28515625" style="75" customWidth="1"/>
    <col min="7243" max="7243" width="0.7109375" style="75" customWidth="1"/>
    <col min="7244" max="7244" width="13.140625" style="75" customWidth="1"/>
    <col min="7245" max="7484" width="9.140625" style="75"/>
    <col min="7485" max="7490" width="1.7109375" style="75" customWidth="1"/>
    <col min="7491" max="7491" width="31.85546875" style="75" customWidth="1"/>
    <col min="7492" max="7492" width="8.28515625" style="75" customWidth="1"/>
    <col min="7493" max="7493" width="0.7109375" style="75" customWidth="1"/>
    <col min="7494" max="7494" width="12.28515625" style="75" customWidth="1"/>
    <col min="7495" max="7495" width="0.7109375" style="75" customWidth="1"/>
    <col min="7496" max="7496" width="12.28515625" style="75" customWidth="1"/>
    <col min="7497" max="7497" width="0.7109375" style="75" customWidth="1"/>
    <col min="7498" max="7498" width="12.28515625" style="75" customWidth="1"/>
    <col min="7499" max="7499" width="0.7109375" style="75" customWidth="1"/>
    <col min="7500" max="7500" width="13.140625" style="75" customWidth="1"/>
    <col min="7501" max="7740" width="9.140625" style="75"/>
    <col min="7741" max="7746" width="1.7109375" style="75" customWidth="1"/>
    <col min="7747" max="7747" width="31.85546875" style="75" customWidth="1"/>
    <col min="7748" max="7748" width="8.28515625" style="75" customWidth="1"/>
    <col min="7749" max="7749" width="0.7109375" style="75" customWidth="1"/>
    <col min="7750" max="7750" width="12.28515625" style="75" customWidth="1"/>
    <col min="7751" max="7751" width="0.7109375" style="75" customWidth="1"/>
    <col min="7752" max="7752" width="12.28515625" style="75" customWidth="1"/>
    <col min="7753" max="7753" width="0.7109375" style="75" customWidth="1"/>
    <col min="7754" max="7754" width="12.28515625" style="75" customWidth="1"/>
    <col min="7755" max="7755" width="0.7109375" style="75" customWidth="1"/>
    <col min="7756" max="7756" width="13.140625" style="75" customWidth="1"/>
    <col min="7757" max="7996" width="9.140625" style="75"/>
    <col min="7997" max="8002" width="1.7109375" style="75" customWidth="1"/>
    <col min="8003" max="8003" width="31.85546875" style="75" customWidth="1"/>
    <col min="8004" max="8004" width="8.28515625" style="75" customWidth="1"/>
    <col min="8005" max="8005" width="0.7109375" style="75" customWidth="1"/>
    <col min="8006" max="8006" width="12.28515625" style="75" customWidth="1"/>
    <col min="8007" max="8007" width="0.7109375" style="75" customWidth="1"/>
    <col min="8008" max="8008" width="12.28515625" style="75" customWidth="1"/>
    <col min="8009" max="8009" width="0.7109375" style="75" customWidth="1"/>
    <col min="8010" max="8010" width="12.28515625" style="75" customWidth="1"/>
    <col min="8011" max="8011" width="0.7109375" style="75" customWidth="1"/>
    <col min="8012" max="8012" width="13.140625" style="75" customWidth="1"/>
    <col min="8013" max="8252" width="9.140625" style="75"/>
    <col min="8253" max="8258" width="1.7109375" style="75" customWidth="1"/>
    <col min="8259" max="8259" width="31.85546875" style="75" customWidth="1"/>
    <col min="8260" max="8260" width="8.28515625" style="75" customWidth="1"/>
    <col min="8261" max="8261" width="0.7109375" style="75" customWidth="1"/>
    <col min="8262" max="8262" width="12.28515625" style="75" customWidth="1"/>
    <col min="8263" max="8263" width="0.7109375" style="75" customWidth="1"/>
    <col min="8264" max="8264" width="12.28515625" style="75" customWidth="1"/>
    <col min="8265" max="8265" width="0.7109375" style="75" customWidth="1"/>
    <col min="8266" max="8266" width="12.28515625" style="75" customWidth="1"/>
    <col min="8267" max="8267" width="0.7109375" style="75" customWidth="1"/>
    <col min="8268" max="8268" width="13.140625" style="75" customWidth="1"/>
    <col min="8269" max="8508" width="9.140625" style="75"/>
    <col min="8509" max="8514" width="1.7109375" style="75" customWidth="1"/>
    <col min="8515" max="8515" width="31.85546875" style="75" customWidth="1"/>
    <col min="8516" max="8516" width="8.28515625" style="75" customWidth="1"/>
    <col min="8517" max="8517" width="0.7109375" style="75" customWidth="1"/>
    <col min="8518" max="8518" width="12.28515625" style="75" customWidth="1"/>
    <col min="8519" max="8519" width="0.7109375" style="75" customWidth="1"/>
    <col min="8520" max="8520" width="12.28515625" style="75" customWidth="1"/>
    <col min="8521" max="8521" width="0.7109375" style="75" customWidth="1"/>
    <col min="8522" max="8522" width="12.28515625" style="75" customWidth="1"/>
    <col min="8523" max="8523" width="0.7109375" style="75" customWidth="1"/>
    <col min="8524" max="8524" width="13.140625" style="75" customWidth="1"/>
    <col min="8525" max="8764" width="9.140625" style="75"/>
    <col min="8765" max="8770" width="1.7109375" style="75" customWidth="1"/>
    <col min="8771" max="8771" width="31.85546875" style="75" customWidth="1"/>
    <col min="8772" max="8772" width="8.28515625" style="75" customWidth="1"/>
    <col min="8773" max="8773" width="0.7109375" style="75" customWidth="1"/>
    <col min="8774" max="8774" width="12.28515625" style="75" customWidth="1"/>
    <col min="8775" max="8775" width="0.7109375" style="75" customWidth="1"/>
    <col min="8776" max="8776" width="12.28515625" style="75" customWidth="1"/>
    <col min="8777" max="8777" width="0.7109375" style="75" customWidth="1"/>
    <col min="8778" max="8778" width="12.28515625" style="75" customWidth="1"/>
    <col min="8779" max="8779" width="0.7109375" style="75" customWidth="1"/>
    <col min="8780" max="8780" width="13.140625" style="75" customWidth="1"/>
    <col min="8781" max="9020" width="9.140625" style="75"/>
    <col min="9021" max="9026" width="1.7109375" style="75" customWidth="1"/>
    <col min="9027" max="9027" width="31.85546875" style="75" customWidth="1"/>
    <col min="9028" max="9028" width="8.28515625" style="75" customWidth="1"/>
    <col min="9029" max="9029" width="0.7109375" style="75" customWidth="1"/>
    <col min="9030" max="9030" width="12.28515625" style="75" customWidth="1"/>
    <col min="9031" max="9031" width="0.7109375" style="75" customWidth="1"/>
    <col min="9032" max="9032" width="12.28515625" style="75" customWidth="1"/>
    <col min="9033" max="9033" width="0.7109375" style="75" customWidth="1"/>
    <col min="9034" max="9034" width="12.28515625" style="75" customWidth="1"/>
    <col min="9035" max="9035" width="0.7109375" style="75" customWidth="1"/>
    <col min="9036" max="9036" width="13.140625" style="75" customWidth="1"/>
    <col min="9037" max="9276" width="9.140625" style="75"/>
    <col min="9277" max="9282" width="1.7109375" style="75" customWidth="1"/>
    <col min="9283" max="9283" width="31.85546875" style="75" customWidth="1"/>
    <col min="9284" max="9284" width="8.28515625" style="75" customWidth="1"/>
    <col min="9285" max="9285" width="0.7109375" style="75" customWidth="1"/>
    <col min="9286" max="9286" width="12.28515625" style="75" customWidth="1"/>
    <col min="9287" max="9287" width="0.7109375" style="75" customWidth="1"/>
    <col min="9288" max="9288" width="12.28515625" style="75" customWidth="1"/>
    <col min="9289" max="9289" width="0.7109375" style="75" customWidth="1"/>
    <col min="9290" max="9290" width="12.28515625" style="75" customWidth="1"/>
    <col min="9291" max="9291" width="0.7109375" style="75" customWidth="1"/>
    <col min="9292" max="9292" width="13.140625" style="75" customWidth="1"/>
    <col min="9293" max="9532" width="9.140625" style="75"/>
    <col min="9533" max="9538" width="1.7109375" style="75" customWidth="1"/>
    <col min="9539" max="9539" width="31.85546875" style="75" customWidth="1"/>
    <col min="9540" max="9540" width="8.28515625" style="75" customWidth="1"/>
    <col min="9541" max="9541" width="0.7109375" style="75" customWidth="1"/>
    <col min="9542" max="9542" width="12.28515625" style="75" customWidth="1"/>
    <col min="9543" max="9543" width="0.7109375" style="75" customWidth="1"/>
    <col min="9544" max="9544" width="12.28515625" style="75" customWidth="1"/>
    <col min="9545" max="9545" width="0.7109375" style="75" customWidth="1"/>
    <col min="9546" max="9546" width="12.28515625" style="75" customWidth="1"/>
    <col min="9547" max="9547" width="0.7109375" style="75" customWidth="1"/>
    <col min="9548" max="9548" width="13.140625" style="75" customWidth="1"/>
    <col min="9549" max="9788" width="9.140625" style="75"/>
    <col min="9789" max="9794" width="1.7109375" style="75" customWidth="1"/>
    <col min="9795" max="9795" width="31.85546875" style="75" customWidth="1"/>
    <col min="9796" max="9796" width="8.28515625" style="75" customWidth="1"/>
    <col min="9797" max="9797" width="0.7109375" style="75" customWidth="1"/>
    <col min="9798" max="9798" width="12.28515625" style="75" customWidth="1"/>
    <col min="9799" max="9799" width="0.7109375" style="75" customWidth="1"/>
    <col min="9800" max="9800" width="12.28515625" style="75" customWidth="1"/>
    <col min="9801" max="9801" width="0.7109375" style="75" customWidth="1"/>
    <col min="9802" max="9802" width="12.28515625" style="75" customWidth="1"/>
    <col min="9803" max="9803" width="0.7109375" style="75" customWidth="1"/>
    <col min="9804" max="9804" width="13.140625" style="75" customWidth="1"/>
    <col min="9805" max="10044" width="9.140625" style="75"/>
    <col min="10045" max="10050" width="1.7109375" style="75" customWidth="1"/>
    <col min="10051" max="10051" width="31.85546875" style="75" customWidth="1"/>
    <col min="10052" max="10052" width="8.28515625" style="75" customWidth="1"/>
    <col min="10053" max="10053" width="0.7109375" style="75" customWidth="1"/>
    <col min="10054" max="10054" width="12.28515625" style="75" customWidth="1"/>
    <col min="10055" max="10055" width="0.7109375" style="75" customWidth="1"/>
    <col min="10056" max="10056" width="12.28515625" style="75" customWidth="1"/>
    <col min="10057" max="10057" width="0.7109375" style="75" customWidth="1"/>
    <col min="10058" max="10058" width="12.28515625" style="75" customWidth="1"/>
    <col min="10059" max="10059" width="0.7109375" style="75" customWidth="1"/>
    <col min="10060" max="10060" width="13.140625" style="75" customWidth="1"/>
    <col min="10061" max="10300" width="9.140625" style="75"/>
    <col min="10301" max="10306" width="1.7109375" style="75" customWidth="1"/>
    <col min="10307" max="10307" width="31.85546875" style="75" customWidth="1"/>
    <col min="10308" max="10308" width="8.28515625" style="75" customWidth="1"/>
    <col min="10309" max="10309" width="0.7109375" style="75" customWidth="1"/>
    <col min="10310" max="10310" width="12.28515625" style="75" customWidth="1"/>
    <col min="10311" max="10311" width="0.7109375" style="75" customWidth="1"/>
    <col min="10312" max="10312" width="12.28515625" style="75" customWidth="1"/>
    <col min="10313" max="10313" width="0.7109375" style="75" customWidth="1"/>
    <col min="10314" max="10314" width="12.28515625" style="75" customWidth="1"/>
    <col min="10315" max="10315" width="0.7109375" style="75" customWidth="1"/>
    <col min="10316" max="10316" width="13.140625" style="75" customWidth="1"/>
    <col min="10317" max="10556" width="9.140625" style="75"/>
    <col min="10557" max="10562" width="1.7109375" style="75" customWidth="1"/>
    <col min="10563" max="10563" width="31.85546875" style="75" customWidth="1"/>
    <col min="10564" max="10564" width="8.28515625" style="75" customWidth="1"/>
    <col min="10565" max="10565" width="0.7109375" style="75" customWidth="1"/>
    <col min="10566" max="10566" width="12.28515625" style="75" customWidth="1"/>
    <col min="10567" max="10567" width="0.7109375" style="75" customWidth="1"/>
    <col min="10568" max="10568" width="12.28515625" style="75" customWidth="1"/>
    <col min="10569" max="10569" width="0.7109375" style="75" customWidth="1"/>
    <col min="10570" max="10570" width="12.28515625" style="75" customWidth="1"/>
    <col min="10571" max="10571" width="0.7109375" style="75" customWidth="1"/>
    <col min="10572" max="10572" width="13.140625" style="75" customWidth="1"/>
    <col min="10573" max="10812" width="9.140625" style="75"/>
    <col min="10813" max="10818" width="1.7109375" style="75" customWidth="1"/>
    <col min="10819" max="10819" width="31.85546875" style="75" customWidth="1"/>
    <col min="10820" max="10820" width="8.28515625" style="75" customWidth="1"/>
    <col min="10821" max="10821" width="0.7109375" style="75" customWidth="1"/>
    <col min="10822" max="10822" width="12.28515625" style="75" customWidth="1"/>
    <col min="10823" max="10823" width="0.7109375" style="75" customWidth="1"/>
    <col min="10824" max="10824" width="12.28515625" style="75" customWidth="1"/>
    <col min="10825" max="10825" width="0.7109375" style="75" customWidth="1"/>
    <col min="10826" max="10826" width="12.28515625" style="75" customWidth="1"/>
    <col min="10827" max="10827" width="0.7109375" style="75" customWidth="1"/>
    <col min="10828" max="10828" width="13.140625" style="75" customWidth="1"/>
    <col min="10829" max="11068" width="9.140625" style="75"/>
    <col min="11069" max="11074" width="1.7109375" style="75" customWidth="1"/>
    <col min="11075" max="11075" width="31.85546875" style="75" customWidth="1"/>
    <col min="11076" max="11076" width="8.28515625" style="75" customWidth="1"/>
    <col min="11077" max="11077" width="0.7109375" style="75" customWidth="1"/>
    <col min="11078" max="11078" width="12.28515625" style="75" customWidth="1"/>
    <col min="11079" max="11079" width="0.7109375" style="75" customWidth="1"/>
    <col min="11080" max="11080" width="12.28515625" style="75" customWidth="1"/>
    <col min="11081" max="11081" width="0.7109375" style="75" customWidth="1"/>
    <col min="11082" max="11082" width="12.28515625" style="75" customWidth="1"/>
    <col min="11083" max="11083" width="0.7109375" style="75" customWidth="1"/>
    <col min="11084" max="11084" width="13.140625" style="75" customWidth="1"/>
    <col min="11085" max="11324" width="9.140625" style="75"/>
    <col min="11325" max="11330" width="1.7109375" style="75" customWidth="1"/>
    <col min="11331" max="11331" width="31.85546875" style="75" customWidth="1"/>
    <col min="11332" max="11332" width="8.28515625" style="75" customWidth="1"/>
    <col min="11333" max="11333" width="0.7109375" style="75" customWidth="1"/>
    <col min="11334" max="11334" width="12.28515625" style="75" customWidth="1"/>
    <col min="11335" max="11335" width="0.7109375" style="75" customWidth="1"/>
    <col min="11336" max="11336" width="12.28515625" style="75" customWidth="1"/>
    <col min="11337" max="11337" width="0.7109375" style="75" customWidth="1"/>
    <col min="11338" max="11338" width="12.28515625" style="75" customWidth="1"/>
    <col min="11339" max="11339" width="0.7109375" style="75" customWidth="1"/>
    <col min="11340" max="11340" width="13.140625" style="75" customWidth="1"/>
    <col min="11341" max="11580" width="9.140625" style="75"/>
    <col min="11581" max="11586" width="1.7109375" style="75" customWidth="1"/>
    <col min="11587" max="11587" width="31.85546875" style="75" customWidth="1"/>
    <col min="11588" max="11588" width="8.28515625" style="75" customWidth="1"/>
    <col min="11589" max="11589" width="0.7109375" style="75" customWidth="1"/>
    <col min="11590" max="11590" width="12.28515625" style="75" customWidth="1"/>
    <col min="11591" max="11591" width="0.7109375" style="75" customWidth="1"/>
    <col min="11592" max="11592" width="12.28515625" style="75" customWidth="1"/>
    <col min="11593" max="11593" width="0.7109375" style="75" customWidth="1"/>
    <col min="11594" max="11594" width="12.28515625" style="75" customWidth="1"/>
    <col min="11595" max="11595" width="0.7109375" style="75" customWidth="1"/>
    <col min="11596" max="11596" width="13.140625" style="75" customWidth="1"/>
    <col min="11597" max="11836" width="9.140625" style="75"/>
    <col min="11837" max="11842" width="1.7109375" style="75" customWidth="1"/>
    <col min="11843" max="11843" width="31.85546875" style="75" customWidth="1"/>
    <col min="11844" max="11844" width="8.28515625" style="75" customWidth="1"/>
    <col min="11845" max="11845" width="0.7109375" style="75" customWidth="1"/>
    <col min="11846" max="11846" width="12.28515625" style="75" customWidth="1"/>
    <col min="11847" max="11847" width="0.7109375" style="75" customWidth="1"/>
    <col min="11848" max="11848" width="12.28515625" style="75" customWidth="1"/>
    <col min="11849" max="11849" width="0.7109375" style="75" customWidth="1"/>
    <col min="11850" max="11850" width="12.28515625" style="75" customWidth="1"/>
    <col min="11851" max="11851" width="0.7109375" style="75" customWidth="1"/>
    <col min="11852" max="11852" width="13.140625" style="75" customWidth="1"/>
    <col min="11853" max="12092" width="9.140625" style="75"/>
    <col min="12093" max="12098" width="1.7109375" style="75" customWidth="1"/>
    <col min="12099" max="12099" width="31.85546875" style="75" customWidth="1"/>
    <col min="12100" max="12100" width="8.28515625" style="75" customWidth="1"/>
    <col min="12101" max="12101" width="0.7109375" style="75" customWidth="1"/>
    <col min="12102" max="12102" width="12.28515625" style="75" customWidth="1"/>
    <col min="12103" max="12103" width="0.7109375" style="75" customWidth="1"/>
    <col min="12104" max="12104" width="12.28515625" style="75" customWidth="1"/>
    <col min="12105" max="12105" width="0.7109375" style="75" customWidth="1"/>
    <col min="12106" max="12106" width="12.28515625" style="75" customWidth="1"/>
    <col min="12107" max="12107" width="0.7109375" style="75" customWidth="1"/>
    <col min="12108" max="12108" width="13.140625" style="75" customWidth="1"/>
    <col min="12109" max="12348" width="9.140625" style="75"/>
    <col min="12349" max="12354" width="1.7109375" style="75" customWidth="1"/>
    <col min="12355" max="12355" width="31.85546875" style="75" customWidth="1"/>
    <col min="12356" max="12356" width="8.28515625" style="75" customWidth="1"/>
    <col min="12357" max="12357" width="0.7109375" style="75" customWidth="1"/>
    <col min="12358" max="12358" width="12.28515625" style="75" customWidth="1"/>
    <col min="12359" max="12359" width="0.7109375" style="75" customWidth="1"/>
    <col min="12360" max="12360" width="12.28515625" style="75" customWidth="1"/>
    <col min="12361" max="12361" width="0.7109375" style="75" customWidth="1"/>
    <col min="12362" max="12362" width="12.28515625" style="75" customWidth="1"/>
    <col min="12363" max="12363" width="0.7109375" style="75" customWidth="1"/>
    <col min="12364" max="12364" width="13.140625" style="75" customWidth="1"/>
    <col min="12365" max="12604" width="9.140625" style="75"/>
    <col min="12605" max="12610" width="1.7109375" style="75" customWidth="1"/>
    <col min="12611" max="12611" width="31.85546875" style="75" customWidth="1"/>
    <col min="12612" max="12612" width="8.28515625" style="75" customWidth="1"/>
    <col min="12613" max="12613" width="0.7109375" style="75" customWidth="1"/>
    <col min="12614" max="12614" width="12.28515625" style="75" customWidth="1"/>
    <col min="12615" max="12615" width="0.7109375" style="75" customWidth="1"/>
    <col min="12616" max="12616" width="12.28515625" style="75" customWidth="1"/>
    <col min="12617" max="12617" width="0.7109375" style="75" customWidth="1"/>
    <col min="12618" max="12618" width="12.28515625" style="75" customWidth="1"/>
    <col min="12619" max="12619" width="0.7109375" style="75" customWidth="1"/>
    <col min="12620" max="12620" width="13.140625" style="75" customWidth="1"/>
    <col min="12621" max="12860" width="9.140625" style="75"/>
    <col min="12861" max="12866" width="1.7109375" style="75" customWidth="1"/>
    <col min="12867" max="12867" width="31.85546875" style="75" customWidth="1"/>
    <col min="12868" max="12868" width="8.28515625" style="75" customWidth="1"/>
    <col min="12869" max="12869" width="0.7109375" style="75" customWidth="1"/>
    <col min="12870" max="12870" width="12.28515625" style="75" customWidth="1"/>
    <col min="12871" max="12871" width="0.7109375" style="75" customWidth="1"/>
    <col min="12872" max="12872" width="12.28515625" style="75" customWidth="1"/>
    <col min="12873" max="12873" width="0.7109375" style="75" customWidth="1"/>
    <col min="12874" max="12874" width="12.28515625" style="75" customWidth="1"/>
    <col min="12875" max="12875" width="0.7109375" style="75" customWidth="1"/>
    <col min="12876" max="12876" width="13.140625" style="75" customWidth="1"/>
    <col min="12877" max="13116" width="9.140625" style="75"/>
    <col min="13117" max="13122" width="1.7109375" style="75" customWidth="1"/>
    <col min="13123" max="13123" width="31.85546875" style="75" customWidth="1"/>
    <col min="13124" max="13124" width="8.28515625" style="75" customWidth="1"/>
    <col min="13125" max="13125" width="0.7109375" style="75" customWidth="1"/>
    <col min="13126" max="13126" width="12.28515625" style="75" customWidth="1"/>
    <col min="13127" max="13127" width="0.7109375" style="75" customWidth="1"/>
    <col min="13128" max="13128" width="12.28515625" style="75" customWidth="1"/>
    <col min="13129" max="13129" width="0.7109375" style="75" customWidth="1"/>
    <col min="13130" max="13130" width="12.28515625" style="75" customWidth="1"/>
    <col min="13131" max="13131" width="0.7109375" style="75" customWidth="1"/>
    <col min="13132" max="13132" width="13.140625" style="75" customWidth="1"/>
    <col min="13133" max="13372" width="9.140625" style="75"/>
    <col min="13373" max="13378" width="1.7109375" style="75" customWidth="1"/>
    <col min="13379" max="13379" width="31.85546875" style="75" customWidth="1"/>
    <col min="13380" max="13380" width="8.28515625" style="75" customWidth="1"/>
    <col min="13381" max="13381" width="0.7109375" style="75" customWidth="1"/>
    <col min="13382" max="13382" width="12.28515625" style="75" customWidth="1"/>
    <col min="13383" max="13383" width="0.7109375" style="75" customWidth="1"/>
    <col min="13384" max="13384" width="12.28515625" style="75" customWidth="1"/>
    <col min="13385" max="13385" width="0.7109375" style="75" customWidth="1"/>
    <col min="13386" max="13386" width="12.28515625" style="75" customWidth="1"/>
    <col min="13387" max="13387" width="0.7109375" style="75" customWidth="1"/>
    <col min="13388" max="13388" width="13.140625" style="75" customWidth="1"/>
    <col min="13389" max="13628" width="9.140625" style="75"/>
    <col min="13629" max="13634" width="1.7109375" style="75" customWidth="1"/>
    <col min="13635" max="13635" width="31.85546875" style="75" customWidth="1"/>
    <col min="13636" max="13636" width="8.28515625" style="75" customWidth="1"/>
    <col min="13637" max="13637" width="0.7109375" style="75" customWidth="1"/>
    <col min="13638" max="13638" width="12.28515625" style="75" customWidth="1"/>
    <col min="13639" max="13639" width="0.7109375" style="75" customWidth="1"/>
    <col min="13640" max="13640" width="12.28515625" style="75" customWidth="1"/>
    <col min="13641" max="13641" width="0.7109375" style="75" customWidth="1"/>
    <col min="13642" max="13642" width="12.28515625" style="75" customWidth="1"/>
    <col min="13643" max="13643" width="0.7109375" style="75" customWidth="1"/>
    <col min="13644" max="13644" width="13.140625" style="75" customWidth="1"/>
    <col min="13645" max="13884" width="9.140625" style="75"/>
    <col min="13885" max="13890" width="1.7109375" style="75" customWidth="1"/>
    <col min="13891" max="13891" width="31.85546875" style="75" customWidth="1"/>
    <col min="13892" max="13892" width="8.28515625" style="75" customWidth="1"/>
    <col min="13893" max="13893" width="0.7109375" style="75" customWidth="1"/>
    <col min="13894" max="13894" width="12.28515625" style="75" customWidth="1"/>
    <col min="13895" max="13895" width="0.7109375" style="75" customWidth="1"/>
    <col min="13896" max="13896" width="12.28515625" style="75" customWidth="1"/>
    <col min="13897" max="13897" width="0.7109375" style="75" customWidth="1"/>
    <col min="13898" max="13898" width="12.28515625" style="75" customWidth="1"/>
    <col min="13899" max="13899" width="0.7109375" style="75" customWidth="1"/>
    <col min="13900" max="13900" width="13.140625" style="75" customWidth="1"/>
    <col min="13901" max="14140" width="9.140625" style="75"/>
    <col min="14141" max="14146" width="1.7109375" style="75" customWidth="1"/>
    <col min="14147" max="14147" width="31.85546875" style="75" customWidth="1"/>
    <col min="14148" max="14148" width="8.28515625" style="75" customWidth="1"/>
    <col min="14149" max="14149" width="0.7109375" style="75" customWidth="1"/>
    <col min="14150" max="14150" width="12.28515625" style="75" customWidth="1"/>
    <col min="14151" max="14151" width="0.7109375" style="75" customWidth="1"/>
    <col min="14152" max="14152" width="12.28515625" style="75" customWidth="1"/>
    <col min="14153" max="14153" width="0.7109375" style="75" customWidth="1"/>
    <col min="14154" max="14154" width="12.28515625" style="75" customWidth="1"/>
    <col min="14155" max="14155" width="0.7109375" style="75" customWidth="1"/>
    <col min="14156" max="14156" width="13.140625" style="75" customWidth="1"/>
    <col min="14157" max="14396" width="9.140625" style="75"/>
    <col min="14397" max="14402" width="1.7109375" style="75" customWidth="1"/>
    <col min="14403" max="14403" width="31.85546875" style="75" customWidth="1"/>
    <col min="14404" max="14404" width="8.28515625" style="75" customWidth="1"/>
    <col min="14405" max="14405" width="0.7109375" style="75" customWidth="1"/>
    <col min="14406" max="14406" width="12.28515625" style="75" customWidth="1"/>
    <col min="14407" max="14407" width="0.7109375" style="75" customWidth="1"/>
    <col min="14408" max="14408" width="12.28515625" style="75" customWidth="1"/>
    <col min="14409" max="14409" width="0.7109375" style="75" customWidth="1"/>
    <col min="14410" max="14410" width="12.28515625" style="75" customWidth="1"/>
    <col min="14411" max="14411" width="0.7109375" style="75" customWidth="1"/>
    <col min="14412" max="14412" width="13.140625" style="75" customWidth="1"/>
    <col min="14413" max="14652" width="9.140625" style="75"/>
    <col min="14653" max="14658" width="1.7109375" style="75" customWidth="1"/>
    <col min="14659" max="14659" width="31.85546875" style="75" customWidth="1"/>
    <col min="14660" max="14660" width="8.28515625" style="75" customWidth="1"/>
    <col min="14661" max="14661" width="0.7109375" style="75" customWidth="1"/>
    <col min="14662" max="14662" width="12.28515625" style="75" customWidth="1"/>
    <col min="14663" max="14663" width="0.7109375" style="75" customWidth="1"/>
    <col min="14664" max="14664" width="12.28515625" style="75" customWidth="1"/>
    <col min="14665" max="14665" width="0.7109375" style="75" customWidth="1"/>
    <col min="14666" max="14666" width="12.28515625" style="75" customWidth="1"/>
    <col min="14667" max="14667" width="0.7109375" style="75" customWidth="1"/>
    <col min="14668" max="14668" width="13.140625" style="75" customWidth="1"/>
    <col min="14669" max="14908" width="9.140625" style="75"/>
    <col min="14909" max="14914" width="1.7109375" style="75" customWidth="1"/>
    <col min="14915" max="14915" width="31.85546875" style="75" customWidth="1"/>
    <col min="14916" max="14916" width="8.28515625" style="75" customWidth="1"/>
    <col min="14917" max="14917" width="0.7109375" style="75" customWidth="1"/>
    <col min="14918" max="14918" width="12.28515625" style="75" customWidth="1"/>
    <col min="14919" max="14919" width="0.7109375" style="75" customWidth="1"/>
    <col min="14920" max="14920" width="12.28515625" style="75" customWidth="1"/>
    <col min="14921" max="14921" width="0.7109375" style="75" customWidth="1"/>
    <col min="14922" max="14922" width="12.28515625" style="75" customWidth="1"/>
    <col min="14923" max="14923" width="0.7109375" style="75" customWidth="1"/>
    <col min="14924" max="14924" width="13.140625" style="75" customWidth="1"/>
    <col min="14925" max="15164" width="9.140625" style="75"/>
    <col min="15165" max="15170" width="1.7109375" style="75" customWidth="1"/>
    <col min="15171" max="15171" width="31.85546875" style="75" customWidth="1"/>
    <col min="15172" max="15172" width="8.28515625" style="75" customWidth="1"/>
    <col min="15173" max="15173" width="0.7109375" style="75" customWidth="1"/>
    <col min="15174" max="15174" width="12.28515625" style="75" customWidth="1"/>
    <col min="15175" max="15175" width="0.7109375" style="75" customWidth="1"/>
    <col min="15176" max="15176" width="12.28515625" style="75" customWidth="1"/>
    <col min="15177" max="15177" width="0.7109375" style="75" customWidth="1"/>
    <col min="15178" max="15178" width="12.28515625" style="75" customWidth="1"/>
    <col min="15179" max="15179" width="0.7109375" style="75" customWidth="1"/>
    <col min="15180" max="15180" width="13.140625" style="75" customWidth="1"/>
    <col min="15181" max="15420" width="9.140625" style="75"/>
    <col min="15421" max="15426" width="1.7109375" style="75" customWidth="1"/>
    <col min="15427" max="15427" width="31.85546875" style="75" customWidth="1"/>
    <col min="15428" max="15428" width="8.28515625" style="75" customWidth="1"/>
    <col min="15429" max="15429" width="0.7109375" style="75" customWidth="1"/>
    <col min="15430" max="15430" width="12.28515625" style="75" customWidth="1"/>
    <col min="15431" max="15431" width="0.7109375" style="75" customWidth="1"/>
    <col min="15432" max="15432" width="12.28515625" style="75" customWidth="1"/>
    <col min="15433" max="15433" width="0.7109375" style="75" customWidth="1"/>
    <col min="15434" max="15434" width="12.28515625" style="75" customWidth="1"/>
    <col min="15435" max="15435" width="0.7109375" style="75" customWidth="1"/>
    <col min="15436" max="15436" width="13.140625" style="75" customWidth="1"/>
    <col min="15437" max="15676" width="9.140625" style="75"/>
    <col min="15677" max="15682" width="1.7109375" style="75" customWidth="1"/>
    <col min="15683" max="15683" width="31.85546875" style="75" customWidth="1"/>
    <col min="15684" max="15684" width="8.28515625" style="75" customWidth="1"/>
    <col min="15685" max="15685" width="0.7109375" style="75" customWidth="1"/>
    <col min="15686" max="15686" width="12.28515625" style="75" customWidth="1"/>
    <col min="15687" max="15687" width="0.7109375" style="75" customWidth="1"/>
    <col min="15688" max="15688" width="12.28515625" style="75" customWidth="1"/>
    <col min="15689" max="15689" width="0.7109375" style="75" customWidth="1"/>
    <col min="15690" max="15690" width="12.28515625" style="75" customWidth="1"/>
    <col min="15691" max="15691" width="0.7109375" style="75" customWidth="1"/>
    <col min="15692" max="15692" width="13.140625" style="75" customWidth="1"/>
    <col min="15693" max="15932" width="9.140625" style="75"/>
    <col min="15933" max="15938" width="1.7109375" style="75" customWidth="1"/>
    <col min="15939" max="15939" width="31.85546875" style="75" customWidth="1"/>
    <col min="15940" max="15940" width="8.28515625" style="75" customWidth="1"/>
    <col min="15941" max="15941" width="0.7109375" style="75" customWidth="1"/>
    <col min="15942" max="15942" width="12.28515625" style="75" customWidth="1"/>
    <col min="15943" max="15943" width="0.7109375" style="75" customWidth="1"/>
    <col min="15944" max="15944" width="12.28515625" style="75" customWidth="1"/>
    <col min="15945" max="15945" width="0.7109375" style="75" customWidth="1"/>
    <col min="15946" max="15946" width="12.28515625" style="75" customWidth="1"/>
    <col min="15947" max="15947" width="0.7109375" style="75" customWidth="1"/>
    <col min="15948" max="15948" width="13.140625" style="75" customWidth="1"/>
    <col min="15949" max="16188" width="9.140625" style="75"/>
    <col min="16189" max="16195" width="9.140625" style="75" customWidth="1"/>
    <col min="16196" max="16210" width="9.140625" style="75"/>
    <col min="16211" max="16259" width="9.140625" style="75" customWidth="1"/>
    <col min="16260" max="16384" width="9.140625" style="75"/>
  </cols>
  <sheetData>
    <row r="1" spans="1:16" s="108" customFormat="1" ht="21.75" customHeight="1">
      <c r="A1" s="69" t="str">
        <f>'TH 2-4'!A1</f>
        <v>บริษัท โปรเอ็น คอร์ป จำกัด (มหาชน)</v>
      </c>
      <c r="B1" s="70"/>
      <c r="C1" s="70"/>
      <c r="D1" s="70"/>
      <c r="E1" s="70"/>
      <c r="F1" s="70"/>
      <c r="G1" s="70"/>
      <c r="H1" s="41"/>
      <c r="I1" s="41"/>
      <c r="J1" s="41"/>
      <c r="K1" s="41"/>
      <c r="L1" s="41"/>
      <c r="M1" s="41"/>
      <c r="N1" s="52"/>
      <c r="O1" s="107"/>
      <c r="P1" s="52"/>
    </row>
    <row r="2" spans="1:16" s="108" customFormat="1" ht="21.75" customHeight="1">
      <c r="A2" s="70" t="s">
        <v>85</v>
      </c>
      <c r="B2" s="70"/>
      <c r="C2" s="70"/>
      <c r="D2" s="70"/>
      <c r="E2" s="70"/>
      <c r="F2" s="70"/>
      <c r="G2" s="70"/>
      <c r="H2" s="41"/>
      <c r="I2" s="41"/>
      <c r="J2" s="41"/>
      <c r="K2" s="41"/>
      <c r="L2" s="41"/>
      <c r="M2" s="41"/>
      <c r="N2" s="52"/>
      <c r="O2" s="107"/>
      <c r="P2" s="52"/>
    </row>
    <row r="3" spans="1:16" s="108" customFormat="1" ht="21.75" customHeight="1">
      <c r="A3" s="71" t="s">
        <v>115</v>
      </c>
      <c r="B3" s="109"/>
      <c r="C3" s="109"/>
      <c r="D3" s="109"/>
      <c r="E3" s="109"/>
      <c r="F3" s="109"/>
      <c r="G3" s="109"/>
      <c r="H3" s="42"/>
      <c r="I3" s="42"/>
      <c r="J3" s="42"/>
      <c r="K3" s="42"/>
      <c r="L3" s="42"/>
      <c r="M3" s="42"/>
      <c r="N3" s="45"/>
      <c r="O3" s="110"/>
      <c r="P3" s="45"/>
    </row>
    <row r="4" spans="1:16" ht="9.9499999999999993" customHeight="1">
      <c r="A4" s="72"/>
      <c r="B4" s="74"/>
      <c r="C4" s="74"/>
      <c r="D4" s="74"/>
      <c r="E4" s="74"/>
      <c r="F4" s="74"/>
      <c r="G4" s="74"/>
      <c r="H4" s="43"/>
      <c r="I4" s="43"/>
      <c r="J4" s="43"/>
      <c r="K4" s="43"/>
      <c r="L4" s="43"/>
      <c r="M4" s="43"/>
      <c r="N4" s="53"/>
      <c r="O4" s="111"/>
      <c r="P4" s="53"/>
    </row>
    <row r="5" spans="1:16" ht="18.600000000000001" customHeight="1">
      <c r="A5" s="73"/>
      <c r="B5" s="73"/>
      <c r="C5" s="73"/>
      <c r="D5" s="73"/>
      <c r="E5" s="73"/>
      <c r="F5" s="73"/>
      <c r="G5" s="73"/>
      <c r="H5" s="193"/>
      <c r="I5" s="193"/>
      <c r="J5" s="283" t="s">
        <v>3</v>
      </c>
      <c r="K5" s="283"/>
      <c r="L5" s="283"/>
      <c r="M5" s="92"/>
      <c r="N5" s="283" t="s">
        <v>4</v>
      </c>
      <c r="O5" s="283"/>
      <c r="P5" s="283"/>
    </row>
    <row r="6" spans="1:16" ht="18.600000000000001" customHeight="1">
      <c r="A6" s="73"/>
      <c r="B6" s="73"/>
      <c r="C6" s="73"/>
      <c r="D6" s="73"/>
      <c r="E6" s="73"/>
      <c r="F6" s="73"/>
      <c r="G6" s="73"/>
      <c r="H6" s="193"/>
      <c r="I6" s="193"/>
      <c r="J6" s="59" t="s">
        <v>7</v>
      </c>
      <c r="K6" s="92"/>
      <c r="L6" s="59" t="s">
        <v>7</v>
      </c>
      <c r="M6" s="92"/>
      <c r="N6" s="59" t="s">
        <v>7</v>
      </c>
      <c r="O6" s="92"/>
      <c r="P6" s="59" t="s">
        <v>7</v>
      </c>
    </row>
    <row r="7" spans="1:16" s="108" customFormat="1" ht="18.600000000000001" customHeight="1">
      <c r="A7" s="70"/>
      <c r="B7" s="70"/>
      <c r="C7" s="70"/>
      <c r="D7" s="70"/>
      <c r="E7" s="70"/>
      <c r="F7" s="70"/>
      <c r="G7" s="70"/>
      <c r="I7" s="41"/>
      <c r="J7" s="17" t="s">
        <v>9</v>
      </c>
      <c r="K7" s="87"/>
      <c r="L7" s="17" t="s">
        <v>10</v>
      </c>
      <c r="M7" s="17"/>
      <c r="N7" s="17" t="s">
        <v>9</v>
      </c>
      <c r="O7" s="87"/>
      <c r="P7" s="17" t="s">
        <v>10</v>
      </c>
    </row>
    <row r="8" spans="1:16" s="108" customFormat="1" ht="18.600000000000001" customHeight="1">
      <c r="A8" s="70"/>
      <c r="B8" s="70"/>
      <c r="C8" s="70"/>
      <c r="D8" s="70"/>
      <c r="E8" s="70"/>
      <c r="F8" s="70"/>
      <c r="G8" s="70"/>
      <c r="H8" s="42" t="s">
        <v>11</v>
      </c>
      <c r="I8" s="41"/>
      <c r="J8" s="45" t="s">
        <v>12</v>
      </c>
      <c r="K8" s="41"/>
      <c r="L8" s="45" t="s">
        <v>12</v>
      </c>
      <c r="M8" s="52"/>
      <c r="N8" s="45" t="s">
        <v>12</v>
      </c>
      <c r="O8" s="52"/>
      <c r="P8" s="45" t="s">
        <v>12</v>
      </c>
    </row>
    <row r="9" spans="1:16" ht="18.600000000000001" customHeight="1">
      <c r="A9" s="74" t="s">
        <v>87</v>
      </c>
      <c r="B9" s="74"/>
      <c r="C9" s="74"/>
      <c r="D9" s="74"/>
      <c r="E9" s="74"/>
      <c r="F9" s="74"/>
      <c r="G9" s="74"/>
      <c r="H9" s="41"/>
      <c r="I9" s="41"/>
      <c r="J9" s="194"/>
      <c r="K9" s="41"/>
      <c r="L9" s="41"/>
      <c r="M9" s="41"/>
      <c r="N9" s="195"/>
      <c r="O9" s="143"/>
      <c r="P9" s="52"/>
    </row>
    <row r="10" spans="1:16" ht="5.0999999999999996" customHeight="1">
      <c r="H10" s="30"/>
      <c r="I10" s="30"/>
      <c r="J10" s="175"/>
      <c r="K10" s="30"/>
      <c r="L10" s="33"/>
      <c r="M10" s="30"/>
      <c r="N10" s="175"/>
      <c r="O10" s="34"/>
      <c r="P10" s="33"/>
    </row>
    <row r="11" spans="1:16" ht="18.600000000000001" customHeight="1">
      <c r="A11" s="75" t="s">
        <v>88</v>
      </c>
      <c r="H11" s="30"/>
      <c r="I11" s="30"/>
      <c r="J11" s="158">
        <v>96697632</v>
      </c>
      <c r="K11" s="30"/>
      <c r="L11" s="101">
        <v>291163570</v>
      </c>
      <c r="M11" s="30"/>
      <c r="N11" s="158">
        <v>36166806</v>
      </c>
      <c r="O11" s="30"/>
      <c r="P11" s="101">
        <v>291163570</v>
      </c>
    </row>
    <row r="12" spans="1:16" ht="18.600000000000001" customHeight="1">
      <c r="A12" s="75" t="s">
        <v>89</v>
      </c>
      <c r="J12" s="166">
        <v>175919150</v>
      </c>
      <c r="L12" s="46">
        <v>141148953</v>
      </c>
      <c r="N12" s="166">
        <v>166998361</v>
      </c>
      <c r="O12" s="25"/>
      <c r="P12" s="46">
        <v>139048870</v>
      </c>
    </row>
    <row r="13" spans="1:16" ht="18.600000000000001" customHeight="1">
      <c r="A13" s="75" t="s">
        <v>90</v>
      </c>
      <c r="J13" s="167">
        <v>55345259</v>
      </c>
      <c r="L13" s="47">
        <v>385720788</v>
      </c>
      <c r="N13" s="167">
        <v>45640057</v>
      </c>
      <c r="O13" s="25"/>
      <c r="P13" s="47">
        <v>337612611</v>
      </c>
    </row>
    <row r="14" spans="1:16" ht="5.0999999999999996" customHeight="1">
      <c r="J14" s="168"/>
      <c r="L14" s="32"/>
      <c r="N14" s="168"/>
      <c r="O14" s="115"/>
      <c r="P14" s="32"/>
    </row>
    <row r="15" spans="1:16" ht="18.600000000000001" customHeight="1">
      <c r="A15" s="74" t="s">
        <v>91</v>
      </c>
      <c r="B15" s="74"/>
      <c r="C15" s="74"/>
      <c r="D15" s="74"/>
      <c r="E15" s="74"/>
      <c r="F15" s="74"/>
      <c r="G15" s="74"/>
      <c r="H15" s="43"/>
      <c r="I15" s="43"/>
      <c r="J15" s="169">
        <f>SUM(J11:J14)</f>
        <v>327962041</v>
      </c>
      <c r="K15" s="43"/>
      <c r="L15" s="20">
        <f>SUM(L11:L14)</f>
        <v>818033311</v>
      </c>
      <c r="M15" s="43"/>
      <c r="N15" s="169">
        <f>SUM(N11:N14)</f>
        <v>248805224</v>
      </c>
      <c r="O15" s="28"/>
      <c r="P15" s="20">
        <f>SUM(P11:P14)</f>
        <v>767825051</v>
      </c>
    </row>
    <row r="16" spans="1:16" ht="9" customHeight="1">
      <c r="J16" s="168"/>
      <c r="L16" s="32"/>
      <c r="N16" s="168"/>
      <c r="O16" s="115"/>
      <c r="P16" s="32"/>
    </row>
    <row r="17" spans="1:16" ht="18.600000000000001" customHeight="1">
      <c r="A17" s="74" t="s">
        <v>92</v>
      </c>
      <c r="B17" s="74"/>
      <c r="C17" s="74"/>
      <c r="D17" s="74"/>
      <c r="E17" s="74"/>
      <c r="F17" s="74"/>
      <c r="G17" s="74"/>
      <c r="H17" s="43"/>
      <c r="I17" s="43"/>
      <c r="J17" s="170"/>
      <c r="K17" s="43"/>
      <c r="L17" s="27"/>
      <c r="M17" s="43"/>
      <c r="N17" s="170"/>
      <c r="O17" s="28"/>
    </row>
    <row r="18" spans="1:16" ht="5.0999999999999996" customHeight="1">
      <c r="J18" s="168"/>
      <c r="L18" s="32"/>
      <c r="N18" s="168"/>
      <c r="O18" s="115"/>
      <c r="P18" s="32"/>
    </row>
    <row r="19" spans="1:16" ht="18.600000000000001" customHeight="1">
      <c r="A19" s="75" t="s">
        <v>93</v>
      </c>
      <c r="J19" s="166">
        <v>-85216259</v>
      </c>
      <c r="L19" s="46">
        <v>-275485026</v>
      </c>
      <c r="N19" s="166">
        <v>-29819629</v>
      </c>
      <c r="O19" s="25"/>
      <c r="P19" s="46">
        <v>-275485026</v>
      </c>
    </row>
    <row r="20" spans="1:16" ht="18.600000000000001" customHeight="1">
      <c r="A20" s="75" t="s">
        <v>94</v>
      </c>
      <c r="J20" s="166">
        <v>-107349265</v>
      </c>
      <c r="L20" s="46">
        <v>-103891764</v>
      </c>
      <c r="N20" s="166">
        <v>-102586503</v>
      </c>
      <c r="O20" s="25"/>
      <c r="P20" s="46">
        <v>-103720819</v>
      </c>
    </row>
    <row r="21" spans="1:16" ht="18.600000000000001" customHeight="1">
      <c r="A21" s="75" t="s">
        <v>95</v>
      </c>
      <c r="J21" s="167">
        <v>-57902713</v>
      </c>
      <c r="L21" s="47">
        <v>-339835248</v>
      </c>
      <c r="N21" s="167">
        <v>-48702539</v>
      </c>
      <c r="O21" s="25"/>
      <c r="P21" s="47">
        <v>-300979667</v>
      </c>
    </row>
    <row r="22" spans="1:16" ht="5.0999999999999996" customHeight="1">
      <c r="J22" s="168"/>
      <c r="L22" s="32"/>
      <c r="N22" s="168"/>
      <c r="O22" s="115"/>
      <c r="P22" s="32"/>
    </row>
    <row r="23" spans="1:16" ht="18.600000000000001" customHeight="1">
      <c r="A23" s="74" t="s">
        <v>96</v>
      </c>
      <c r="B23" s="74"/>
      <c r="C23" s="74"/>
      <c r="D23" s="74"/>
      <c r="E23" s="74"/>
      <c r="F23" s="74"/>
      <c r="G23" s="74"/>
      <c r="H23" s="43"/>
      <c r="I23" s="43"/>
      <c r="J23" s="169">
        <f>SUM(J19:J22)</f>
        <v>-250468237</v>
      </c>
      <c r="K23" s="43"/>
      <c r="L23" s="20">
        <f>SUM(L19:L22)</f>
        <v>-719212038</v>
      </c>
      <c r="M23" s="43"/>
      <c r="N23" s="169">
        <f>SUM(N19:N22)</f>
        <v>-181108671</v>
      </c>
      <c r="O23" s="28"/>
      <c r="P23" s="20">
        <f>SUM(P19:P22)</f>
        <v>-680185512</v>
      </c>
    </row>
    <row r="24" spans="1:16" ht="9" customHeight="1">
      <c r="J24" s="168"/>
      <c r="L24" s="32"/>
      <c r="N24" s="168"/>
      <c r="O24" s="115"/>
      <c r="P24" s="32"/>
    </row>
    <row r="25" spans="1:16" ht="18.600000000000001" customHeight="1">
      <c r="A25" s="74" t="s">
        <v>97</v>
      </c>
      <c r="B25" s="74"/>
      <c r="C25" s="74"/>
      <c r="D25" s="74"/>
      <c r="E25" s="74"/>
      <c r="F25" s="74"/>
      <c r="G25" s="74"/>
      <c r="H25" s="43"/>
      <c r="I25" s="43"/>
      <c r="J25" s="170">
        <f>SUM(J15+J23)</f>
        <v>77493804</v>
      </c>
      <c r="K25" s="43"/>
      <c r="L25" s="27">
        <f>SUM(L15+L23)</f>
        <v>98821273</v>
      </c>
      <c r="M25" s="43"/>
      <c r="N25" s="170">
        <f>SUM(N15+N23)</f>
        <v>67696553</v>
      </c>
      <c r="O25" s="28"/>
      <c r="P25" s="27">
        <f>SUM(P15+P23)</f>
        <v>87639539</v>
      </c>
    </row>
    <row r="26" spans="1:16" ht="18.600000000000001" customHeight="1">
      <c r="A26" s="75" t="s">
        <v>98</v>
      </c>
      <c r="B26" s="74"/>
      <c r="J26" s="170">
        <v>1219317</v>
      </c>
      <c r="L26" s="27">
        <v>712686</v>
      </c>
      <c r="N26" s="170">
        <v>7480136</v>
      </c>
      <c r="O26" s="25"/>
      <c r="P26" s="27">
        <v>6166795</v>
      </c>
    </row>
    <row r="27" spans="1:16" ht="18.600000000000001" customHeight="1">
      <c r="A27" s="36" t="s">
        <v>99</v>
      </c>
      <c r="J27" s="170">
        <v>-13535808</v>
      </c>
      <c r="L27" s="27">
        <v>-11238895</v>
      </c>
      <c r="N27" s="170">
        <v>-13380856</v>
      </c>
      <c r="O27" s="25"/>
      <c r="P27" s="27">
        <v>-11210510</v>
      </c>
    </row>
    <row r="28" spans="1:16" ht="18.600000000000001" customHeight="1">
      <c r="A28" s="36" t="s">
        <v>100</v>
      </c>
      <c r="J28" s="170">
        <v>-43608672</v>
      </c>
      <c r="L28" s="27">
        <v>-49136041</v>
      </c>
      <c r="N28" s="170">
        <v>-42176958</v>
      </c>
      <c r="O28" s="25"/>
      <c r="P28" s="27">
        <v>-43473710</v>
      </c>
    </row>
    <row r="29" spans="1:16" ht="18.600000000000001" customHeight="1">
      <c r="A29" s="75" t="s">
        <v>101</v>
      </c>
      <c r="B29" s="74"/>
      <c r="C29" s="74"/>
      <c r="J29" s="171">
        <v>-15506084</v>
      </c>
      <c r="K29" s="21"/>
      <c r="L29" s="23">
        <v>-11941130</v>
      </c>
      <c r="M29" s="21"/>
      <c r="N29" s="171">
        <v>-15367381</v>
      </c>
      <c r="O29" s="21"/>
      <c r="P29" s="23">
        <v>-11814263</v>
      </c>
    </row>
    <row r="30" spans="1:16" ht="18.600000000000001" customHeight="1">
      <c r="A30" s="75" t="s">
        <v>102</v>
      </c>
      <c r="C30" s="74"/>
      <c r="H30" s="25">
        <v>9</v>
      </c>
      <c r="J30" s="169">
        <v>-1148771</v>
      </c>
      <c r="K30" s="116"/>
      <c r="L30" s="20">
        <v>0</v>
      </c>
      <c r="M30" s="116"/>
      <c r="N30" s="169">
        <v>0</v>
      </c>
      <c r="O30" s="116"/>
      <c r="P30" s="20">
        <v>0</v>
      </c>
    </row>
    <row r="31" spans="1:16" ht="5.0999999999999996" customHeight="1">
      <c r="J31" s="172"/>
      <c r="L31" s="35"/>
      <c r="M31" s="117"/>
      <c r="N31" s="172"/>
      <c r="O31" s="46"/>
      <c r="P31" s="35"/>
    </row>
    <row r="32" spans="1:16" ht="18.600000000000001" customHeight="1">
      <c r="A32" s="74" t="s">
        <v>103</v>
      </c>
      <c r="J32" s="170">
        <f>SUM(J25:J31)</f>
        <v>4913786</v>
      </c>
      <c r="L32" s="27">
        <f>SUM(L25:L31)</f>
        <v>27217893</v>
      </c>
      <c r="N32" s="170">
        <f>SUM(N25:N31)</f>
        <v>4251494</v>
      </c>
      <c r="O32" s="28"/>
      <c r="P32" s="27">
        <f>SUM(P25:P31)</f>
        <v>27307851</v>
      </c>
    </row>
    <row r="33" spans="1:16" ht="18.600000000000001" customHeight="1">
      <c r="A33" s="75" t="s">
        <v>104</v>
      </c>
      <c r="G33" s="36"/>
      <c r="H33" s="25">
        <v>17</v>
      </c>
      <c r="J33" s="169">
        <v>-1587661</v>
      </c>
      <c r="L33" s="20">
        <v>1807811</v>
      </c>
      <c r="N33" s="169">
        <v>-1038152</v>
      </c>
      <c r="O33" s="25"/>
      <c r="P33" s="20">
        <v>-5131117</v>
      </c>
    </row>
    <row r="34" spans="1:16" ht="5.0999999999999996" customHeight="1">
      <c r="B34" s="74"/>
      <c r="J34" s="170"/>
      <c r="L34" s="27"/>
      <c r="N34" s="170"/>
      <c r="O34" s="28"/>
    </row>
    <row r="35" spans="1:16" ht="18.600000000000001" customHeight="1">
      <c r="A35" s="74" t="s">
        <v>105</v>
      </c>
      <c r="B35" s="74"/>
      <c r="J35" s="170">
        <f>SUM(J32:J34)</f>
        <v>3326125</v>
      </c>
      <c r="L35" s="27">
        <f>SUM(L32:L34)</f>
        <v>29025704</v>
      </c>
      <c r="N35" s="170">
        <f>SUM(N32:N34)</f>
        <v>3213342</v>
      </c>
      <c r="O35" s="28"/>
      <c r="P35" s="27">
        <f>SUM(P32:P34)</f>
        <v>22176734</v>
      </c>
    </row>
    <row r="36" spans="1:16" ht="9" customHeight="1">
      <c r="B36" s="74"/>
      <c r="J36" s="170"/>
      <c r="L36" s="27"/>
      <c r="N36" s="170"/>
      <c r="O36" s="28"/>
    </row>
    <row r="37" spans="1:16" ht="18.600000000000001" customHeight="1">
      <c r="A37" s="74" t="s">
        <v>106</v>
      </c>
      <c r="B37" s="74"/>
      <c r="J37" s="171"/>
      <c r="K37" s="21"/>
      <c r="L37" s="23"/>
      <c r="M37" s="21"/>
      <c r="N37" s="171"/>
      <c r="O37" s="22"/>
      <c r="P37" s="23"/>
    </row>
    <row r="38" spans="1:16" ht="18.600000000000001" customHeight="1">
      <c r="A38" s="75" t="s">
        <v>116</v>
      </c>
      <c r="B38" s="74"/>
      <c r="J38" s="171"/>
      <c r="K38" s="21"/>
      <c r="L38" s="23"/>
      <c r="M38" s="21"/>
      <c r="N38" s="171"/>
      <c r="O38" s="22"/>
      <c r="P38" s="23"/>
    </row>
    <row r="39" spans="1:16" ht="18.600000000000001" customHeight="1">
      <c r="B39" s="75" t="s">
        <v>117</v>
      </c>
      <c r="J39" s="171"/>
      <c r="K39" s="21"/>
      <c r="L39" s="23"/>
      <c r="M39" s="21"/>
      <c r="N39" s="171"/>
      <c r="O39" s="22"/>
      <c r="P39" s="23"/>
    </row>
    <row r="40" spans="1:16" ht="18.600000000000001" customHeight="1">
      <c r="B40" s="75" t="s">
        <v>118</v>
      </c>
      <c r="J40" s="170">
        <v>0</v>
      </c>
      <c r="L40" s="27">
        <v>1220690</v>
      </c>
      <c r="N40" s="170">
        <v>0</v>
      </c>
      <c r="O40" s="28"/>
      <c r="P40" s="27">
        <v>742910</v>
      </c>
    </row>
    <row r="41" spans="1:16" ht="18.600000000000001" customHeight="1">
      <c r="A41" s="74"/>
      <c r="B41" s="75" t="s">
        <v>119</v>
      </c>
      <c r="J41" s="170"/>
      <c r="L41" s="27"/>
      <c r="N41" s="170"/>
      <c r="O41" s="28"/>
    </row>
    <row r="42" spans="1:16" ht="18.600000000000001" customHeight="1">
      <c r="A42" s="74"/>
      <c r="B42" s="74"/>
      <c r="C42" s="75" t="s">
        <v>120</v>
      </c>
      <c r="J42" s="169">
        <v>0</v>
      </c>
      <c r="K42" s="21"/>
      <c r="L42" s="20">
        <v>-148582</v>
      </c>
      <c r="M42" s="21"/>
      <c r="N42" s="169">
        <v>0</v>
      </c>
      <c r="O42" s="22"/>
      <c r="P42" s="20">
        <v>-148582</v>
      </c>
    </row>
    <row r="43" spans="1:16" ht="5.0999999999999996" customHeight="1">
      <c r="B43" s="74"/>
      <c r="J43" s="171"/>
      <c r="K43" s="21"/>
      <c r="L43" s="23"/>
      <c r="M43" s="21"/>
      <c r="N43" s="171"/>
      <c r="O43" s="22"/>
      <c r="P43" s="23"/>
    </row>
    <row r="44" spans="1:16" ht="18.600000000000001" customHeight="1" thickBot="1">
      <c r="A44" s="74" t="s">
        <v>107</v>
      </c>
      <c r="J44" s="173">
        <f>SUM(J35:J42)</f>
        <v>3326125</v>
      </c>
      <c r="L44" s="24">
        <f>SUM(L35:L42)</f>
        <v>30097812</v>
      </c>
      <c r="N44" s="173">
        <f>SUM(N35:N42)</f>
        <v>3213342</v>
      </c>
      <c r="P44" s="24">
        <f>SUM(P35:P42)</f>
        <v>22771062</v>
      </c>
    </row>
    <row r="45" spans="1:16" ht="9.9499999999999993" customHeight="1" thickTop="1">
      <c r="A45" s="36"/>
      <c r="J45" s="170"/>
      <c r="L45" s="27"/>
      <c r="N45" s="170"/>
      <c r="O45" s="28"/>
    </row>
    <row r="46" spans="1:16" s="108" customFormat="1" ht="18.600000000000001" customHeight="1">
      <c r="A46" s="76" t="s">
        <v>108</v>
      </c>
      <c r="H46" s="30"/>
      <c r="I46" s="30"/>
      <c r="J46" s="174"/>
      <c r="K46" s="30"/>
      <c r="L46" s="29"/>
      <c r="M46" s="30"/>
      <c r="N46" s="174"/>
      <c r="O46" s="31"/>
      <c r="P46" s="29"/>
    </row>
    <row r="47" spans="1:16" ht="18.600000000000001" customHeight="1">
      <c r="A47" s="36" t="s">
        <v>109</v>
      </c>
      <c r="J47" s="170">
        <v>3838144</v>
      </c>
      <c r="L47" s="27">
        <v>29022325</v>
      </c>
      <c r="N47" s="170">
        <v>3213342</v>
      </c>
      <c r="O47" s="25"/>
      <c r="P47" s="27">
        <v>22176734</v>
      </c>
    </row>
    <row r="48" spans="1:16" ht="18.600000000000001" customHeight="1">
      <c r="A48" s="36" t="s">
        <v>110</v>
      </c>
      <c r="J48" s="169">
        <v>-512019</v>
      </c>
      <c r="L48" s="20">
        <v>3379</v>
      </c>
      <c r="N48" s="169">
        <v>0</v>
      </c>
      <c r="O48" s="25"/>
      <c r="P48" s="20">
        <v>0</v>
      </c>
    </row>
    <row r="49" spans="1:16" ht="5.0999999999999996" customHeight="1">
      <c r="J49" s="168"/>
      <c r="L49" s="32"/>
      <c r="N49" s="168"/>
      <c r="O49" s="25"/>
      <c r="P49" s="32"/>
    </row>
    <row r="50" spans="1:16" ht="18.600000000000001" customHeight="1" thickBot="1">
      <c r="A50" s="36"/>
      <c r="J50" s="173">
        <f>SUM(J47:J49)</f>
        <v>3326125</v>
      </c>
      <c r="L50" s="24">
        <f>SUM(L47:L49)</f>
        <v>29025704</v>
      </c>
      <c r="N50" s="173">
        <f>SUM(N47:N49)</f>
        <v>3213342</v>
      </c>
      <c r="O50" s="25"/>
      <c r="P50" s="24">
        <f>SUM(P47:P49)</f>
        <v>22176734</v>
      </c>
    </row>
    <row r="51" spans="1:16" ht="9" customHeight="1" thickTop="1">
      <c r="A51" s="36"/>
      <c r="J51" s="170"/>
      <c r="L51" s="27"/>
      <c r="N51" s="170"/>
      <c r="O51" s="28"/>
    </row>
    <row r="52" spans="1:16" s="108" customFormat="1" ht="18.600000000000001" customHeight="1">
      <c r="A52" s="70" t="s">
        <v>111</v>
      </c>
      <c r="H52" s="30"/>
      <c r="I52" s="30"/>
      <c r="J52" s="175"/>
      <c r="K52" s="30"/>
      <c r="L52" s="33"/>
      <c r="M52" s="30"/>
      <c r="N52" s="175"/>
      <c r="O52" s="34"/>
      <c r="P52" s="33"/>
    </row>
    <row r="53" spans="1:16" ht="18.600000000000001" customHeight="1">
      <c r="A53" s="75" t="s">
        <v>109</v>
      </c>
      <c r="J53" s="172">
        <v>3838144</v>
      </c>
      <c r="K53" s="35"/>
      <c r="L53" s="35">
        <v>30094433</v>
      </c>
      <c r="M53" s="35"/>
      <c r="N53" s="172">
        <v>3213342</v>
      </c>
      <c r="O53" s="35"/>
      <c r="P53" s="35">
        <v>22771062</v>
      </c>
    </row>
    <row r="54" spans="1:16" ht="18.600000000000001" customHeight="1">
      <c r="A54" s="75" t="s">
        <v>110</v>
      </c>
      <c r="J54" s="176">
        <v>-512019</v>
      </c>
      <c r="L54" s="48">
        <v>3379</v>
      </c>
      <c r="N54" s="176">
        <v>0</v>
      </c>
      <c r="O54" s="117"/>
      <c r="P54" s="48">
        <v>0</v>
      </c>
    </row>
    <row r="55" spans="1:16" ht="5.0999999999999996" customHeight="1">
      <c r="J55" s="168"/>
      <c r="L55" s="32"/>
      <c r="N55" s="168"/>
      <c r="O55" s="115"/>
      <c r="P55" s="32"/>
    </row>
    <row r="56" spans="1:16" ht="18.600000000000001" customHeight="1" thickBot="1">
      <c r="A56" s="36"/>
      <c r="J56" s="173">
        <f>SUM(J53:J55)</f>
        <v>3326125</v>
      </c>
      <c r="L56" s="24">
        <f>SUM(L53:L55)</f>
        <v>30097812</v>
      </c>
      <c r="N56" s="173">
        <f>SUM(N53:N55)</f>
        <v>3213342</v>
      </c>
      <c r="O56" s="28"/>
      <c r="P56" s="24">
        <f>SUM(P53:P55)</f>
        <v>22771062</v>
      </c>
    </row>
    <row r="57" spans="1:16" ht="9" customHeight="1" thickTop="1">
      <c r="J57" s="172"/>
      <c r="L57" s="35"/>
      <c r="M57" s="117"/>
      <c r="N57" s="172"/>
      <c r="O57" s="46"/>
      <c r="P57" s="35"/>
    </row>
    <row r="58" spans="1:16" ht="18.600000000000001" customHeight="1">
      <c r="A58" s="74" t="s">
        <v>112</v>
      </c>
      <c r="J58" s="168"/>
      <c r="L58" s="32"/>
      <c r="N58" s="168"/>
      <c r="O58" s="115"/>
      <c r="P58" s="32"/>
    </row>
    <row r="59" spans="1:16" ht="5.0999999999999996" customHeight="1">
      <c r="J59" s="168"/>
      <c r="L59" s="32"/>
      <c r="N59" s="168"/>
      <c r="O59" s="115"/>
      <c r="P59" s="32"/>
    </row>
    <row r="60" spans="1:16" ht="18.600000000000001" customHeight="1" thickBot="1">
      <c r="A60" s="75" t="s">
        <v>113</v>
      </c>
      <c r="J60" s="177">
        <f>J47/316905287</f>
        <v>1.2111328391943173E-2</v>
      </c>
      <c r="K60" s="118"/>
      <c r="L60" s="49">
        <f>L47/316000000</f>
        <v>9.1842800632911392E-2</v>
      </c>
      <c r="M60" s="118"/>
      <c r="N60" s="177">
        <f>N47/316905287</f>
        <v>1.0139755099762662E-2</v>
      </c>
      <c r="O60" s="119"/>
      <c r="P60" s="49">
        <f>P47/316000000</f>
        <v>7.0179537974683542E-2</v>
      </c>
    </row>
    <row r="61" spans="1:16" ht="5.0999999999999996" customHeight="1" thickTop="1">
      <c r="J61" s="178"/>
      <c r="K61" s="118"/>
      <c r="L61" s="50"/>
      <c r="M61" s="118"/>
      <c r="N61" s="178"/>
      <c r="O61" s="119"/>
      <c r="P61" s="50"/>
    </row>
    <row r="62" spans="1:16" ht="18.600000000000001" customHeight="1" thickBot="1">
      <c r="A62" s="75" t="s">
        <v>114</v>
      </c>
      <c r="J62" s="177">
        <f>J47/346642582</f>
        <v>1.1072338481485231E-2</v>
      </c>
      <c r="K62" s="118"/>
      <c r="L62" s="49">
        <f>L47/326837955</f>
        <v>8.8797291000061479E-2</v>
      </c>
      <c r="M62" s="118"/>
      <c r="N62" s="177">
        <f>N47/346905287</f>
        <v>9.2628798707239078E-3</v>
      </c>
      <c r="O62" s="119"/>
      <c r="P62" s="49">
        <f>P47/326837955</f>
        <v>6.7852382689152488E-2</v>
      </c>
    </row>
    <row r="63" spans="1:16" ht="18.600000000000001" customHeight="1" thickTop="1">
      <c r="J63" s="32"/>
      <c r="K63" s="120"/>
      <c r="L63" s="32"/>
      <c r="M63" s="120"/>
      <c r="N63" s="32"/>
      <c r="O63" s="115"/>
      <c r="P63" s="32"/>
    </row>
    <row r="64" spans="1:16" ht="5.25" customHeight="1">
      <c r="J64" s="32"/>
      <c r="K64" s="120"/>
      <c r="L64" s="32"/>
      <c r="M64" s="120"/>
      <c r="N64" s="32"/>
      <c r="O64" s="115"/>
      <c r="P64" s="32"/>
    </row>
    <row r="65" spans="1:16" ht="18.600000000000001" customHeight="1">
      <c r="A65" s="19" t="s">
        <v>38</v>
      </c>
      <c r="J65" s="32"/>
      <c r="K65" s="120"/>
      <c r="L65" s="32"/>
      <c r="M65" s="120"/>
      <c r="N65" s="32"/>
      <c r="O65" s="115"/>
      <c r="P65" s="32"/>
    </row>
    <row r="66" spans="1:16" ht="4.5" customHeight="1">
      <c r="A66" s="19"/>
      <c r="J66" s="32"/>
      <c r="K66" s="120"/>
      <c r="L66" s="32"/>
      <c r="M66" s="120"/>
      <c r="N66" s="32"/>
      <c r="O66" s="115"/>
      <c r="P66" s="32"/>
    </row>
    <row r="67" spans="1:16" ht="21.95" customHeight="1">
      <c r="A67" s="18" t="str">
        <f>'TH 2-4'!A47</f>
        <v>หมายเหตุประกอบข้อมูลทางการเงินเป็นส่วนหนึ่งของข้อมูลทางการเงินระหว่างกาลนี้</v>
      </c>
      <c r="B67" s="121"/>
      <c r="C67" s="121"/>
      <c r="D67" s="121"/>
      <c r="E67" s="121"/>
      <c r="F67" s="121"/>
      <c r="G67" s="121"/>
      <c r="H67" s="116"/>
      <c r="I67" s="116"/>
      <c r="J67" s="51"/>
      <c r="K67" s="116"/>
      <c r="L67" s="51"/>
      <c r="M67" s="116"/>
      <c r="N67" s="51"/>
      <c r="O67" s="122"/>
      <c r="P67" s="51"/>
    </row>
  </sheetData>
  <mergeCells count="2">
    <mergeCell ref="J5:L5"/>
    <mergeCell ref="N5:P5"/>
  </mergeCells>
  <pageMargins left="0.8" right="0.5" top="0.5" bottom="0.6" header="0.49" footer="0.4"/>
  <pageSetup paperSize="9" scale="80" firstPageNumber="6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X37"/>
  <sheetViews>
    <sheetView topLeftCell="A21" zoomScaleNormal="100" zoomScaleSheetLayoutView="100" zoomScalePageLayoutView="60" workbookViewId="0">
      <selection activeCell="X37" sqref="X37"/>
    </sheetView>
  </sheetViews>
  <sheetFormatPr defaultRowHeight="21.75" customHeight="1"/>
  <cols>
    <col min="1" max="2" width="1.7109375" style="137" customWidth="1"/>
    <col min="3" max="3" width="36" style="137" customWidth="1"/>
    <col min="4" max="4" width="7" style="137" customWidth="1"/>
    <col min="5" max="5" width="0.7109375" style="137" customWidth="1"/>
    <col min="6" max="6" width="10.42578125" style="138" customWidth="1"/>
    <col min="7" max="7" width="0.7109375" style="138" customWidth="1"/>
    <col min="8" max="8" width="10" style="138" customWidth="1"/>
    <col min="9" max="9" width="0.7109375" style="138" customWidth="1"/>
    <col min="10" max="10" width="11.140625" style="138" customWidth="1"/>
    <col min="11" max="11" width="0.7109375" style="138" customWidth="1"/>
    <col min="12" max="12" width="12" style="138" customWidth="1"/>
    <col min="13" max="13" width="0.7109375" style="138" customWidth="1"/>
    <col min="14" max="14" width="10" style="139" customWidth="1"/>
    <col min="15" max="15" width="0.7109375" style="140" customWidth="1"/>
    <col min="16" max="16" width="11.28515625" style="139" customWidth="1"/>
    <col min="17" max="17" width="0.7109375" style="140" customWidth="1"/>
    <col min="18" max="18" width="17.140625" style="140" customWidth="1"/>
    <col min="19" max="19" width="0.7109375" style="140" customWidth="1"/>
    <col min="20" max="20" width="12.140625" style="139" customWidth="1"/>
    <col min="21" max="21" width="0.7109375" style="137" customWidth="1"/>
    <col min="22" max="22" width="13.5703125" style="137" bestFit="1" customWidth="1"/>
    <col min="23" max="23" width="0.7109375" style="137" customWidth="1"/>
    <col min="24" max="24" width="12.42578125" style="137" customWidth="1"/>
    <col min="25" max="205" width="9" style="137"/>
    <col min="206" max="207" width="1.7109375" style="137" customWidth="1"/>
    <col min="208" max="208" width="50.28515625" style="137" customWidth="1"/>
    <col min="209" max="209" width="7.7109375" style="137" customWidth="1"/>
    <col min="210" max="210" width="1" style="137" customWidth="1"/>
    <col min="211" max="211" width="11.28515625" style="137" customWidth="1"/>
    <col min="212" max="212" width="1" style="137" customWidth="1"/>
    <col min="213" max="213" width="13.140625" style="137" customWidth="1"/>
    <col min="214" max="214" width="1" style="137" customWidth="1"/>
    <col min="215" max="215" width="10.7109375" style="137" customWidth="1"/>
    <col min="216" max="216" width="1" style="137" customWidth="1"/>
    <col min="217" max="217" width="11.28515625" style="137" customWidth="1"/>
    <col min="218" max="218" width="1" style="137" customWidth="1"/>
    <col min="219" max="219" width="15" style="137" customWidth="1"/>
    <col min="220" max="220" width="1" style="137" customWidth="1"/>
    <col min="221" max="221" width="11.7109375" style="137" customWidth="1"/>
    <col min="222" max="222" width="1" style="137" customWidth="1"/>
    <col min="223" max="223" width="12.7109375" style="137" customWidth="1"/>
    <col min="224" max="224" width="1" style="137" customWidth="1"/>
    <col min="225" max="225" width="12.140625" style="137" customWidth="1"/>
    <col min="226" max="226" width="0.140625" style="137" customWidth="1"/>
    <col min="227" max="461" width="9" style="137"/>
    <col min="462" max="463" width="1.7109375" style="137" customWidth="1"/>
    <col min="464" max="464" width="50.28515625" style="137" customWidth="1"/>
    <col min="465" max="465" width="7.7109375" style="137" customWidth="1"/>
    <col min="466" max="466" width="1" style="137" customWidth="1"/>
    <col min="467" max="467" width="11.28515625" style="137" customWidth="1"/>
    <col min="468" max="468" width="1" style="137" customWidth="1"/>
    <col min="469" max="469" width="13.140625" style="137" customWidth="1"/>
    <col min="470" max="470" width="1" style="137" customWidth="1"/>
    <col min="471" max="471" width="10.7109375" style="137" customWidth="1"/>
    <col min="472" max="472" width="1" style="137" customWidth="1"/>
    <col min="473" max="473" width="11.28515625" style="137" customWidth="1"/>
    <col min="474" max="474" width="1" style="137" customWidth="1"/>
    <col min="475" max="475" width="15" style="137" customWidth="1"/>
    <col min="476" max="476" width="1" style="137" customWidth="1"/>
    <col min="477" max="477" width="11.7109375" style="137" customWidth="1"/>
    <col min="478" max="478" width="1" style="137" customWidth="1"/>
    <col min="479" max="479" width="12.7109375" style="137" customWidth="1"/>
    <col min="480" max="480" width="1" style="137" customWidth="1"/>
    <col min="481" max="481" width="12.140625" style="137" customWidth="1"/>
    <col min="482" max="482" width="0.140625" style="137" customWidth="1"/>
    <col min="483" max="717" width="9" style="137"/>
    <col min="718" max="719" width="1.7109375" style="137" customWidth="1"/>
    <col min="720" max="720" width="50.28515625" style="137" customWidth="1"/>
    <col min="721" max="721" width="7.7109375" style="137" customWidth="1"/>
    <col min="722" max="722" width="1" style="137" customWidth="1"/>
    <col min="723" max="723" width="11.28515625" style="137" customWidth="1"/>
    <col min="724" max="724" width="1" style="137" customWidth="1"/>
    <col min="725" max="725" width="13.140625" style="137" customWidth="1"/>
    <col min="726" max="726" width="1" style="137" customWidth="1"/>
    <col min="727" max="727" width="10.7109375" style="137" customWidth="1"/>
    <col min="728" max="728" width="1" style="137" customWidth="1"/>
    <col min="729" max="729" width="11.28515625" style="137" customWidth="1"/>
    <col min="730" max="730" width="1" style="137" customWidth="1"/>
    <col min="731" max="731" width="15" style="137" customWidth="1"/>
    <col min="732" max="732" width="1" style="137" customWidth="1"/>
    <col min="733" max="733" width="11.7109375" style="137" customWidth="1"/>
    <col min="734" max="734" width="1" style="137" customWidth="1"/>
    <col min="735" max="735" width="12.7109375" style="137" customWidth="1"/>
    <col min="736" max="736" width="1" style="137" customWidth="1"/>
    <col min="737" max="737" width="12.140625" style="137" customWidth="1"/>
    <col min="738" max="738" width="0.140625" style="137" customWidth="1"/>
    <col min="739" max="973" width="9" style="137"/>
    <col min="974" max="975" width="1.7109375" style="137" customWidth="1"/>
    <col min="976" max="976" width="50.28515625" style="137" customWidth="1"/>
    <col min="977" max="977" width="7.7109375" style="137" customWidth="1"/>
    <col min="978" max="978" width="1" style="137" customWidth="1"/>
    <col min="979" max="979" width="11.28515625" style="137" customWidth="1"/>
    <col min="980" max="980" width="1" style="137" customWidth="1"/>
    <col min="981" max="981" width="13.140625" style="137" customWidth="1"/>
    <col min="982" max="982" width="1" style="137" customWidth="1"/>
    <col min="983" max="983" width="10.7109375" style="137" customWidth="1"/>
    <col min="984" max="984" width="1" style="137" customWidth="1"/>
    <col min="985" max="985" width="11.28515625" style="137" customWidth="1"/>
    <col min="986" max="986" width="1" style="137" customWidth="1"/>
    <col min="987" max="987" width="15" style="137" customWidth="1"/>
    <col min="988" max="988" width="1" style="137" customWidth="1"/>
    <col min="989" max="989" width="11.7109375" style="137" customWidth="1"/>
    <col min="990" max="990" width="1" style="137" customWidth="1"/>
    <col min="991" max="991" width="12.7109375" style="137" customWidth="1"/>
    <col min="992" max="992" width="1" style="137" customWidth="1"/>
    <col min="993" max="993" width="12.140625" style="137" customWidth="1"/>
    <col min="994" max="994" width="0.140625" style="137" customWidth="1"/>
    <col min="995" max="1229" width="9" style="137"/>
    <col min="1230" max="1231" width="1.7109375" style="137" customWidth="1"/>
    <col min="1232" max="1232" width="50.28515625" style="137" customWidth="1"/>
    <col min="1233" max="1233" width="7.7109375" style="137" customWidth="1"/>
    <col min="1234" max="1234" width="1" style="137" customWidth="1"/>
    <col min="1235" max="1235" width="11.28515625" style="137" customWidth="1"/>
    <col min="1236" max="1236" width="1" style="137" customWidth="1"/>
    <col min="1237" max="1237" width="13.140625" style="137" customWidth="1"/>
    <col min="1238" max="1238" width="1" style="137" customWidth="1"/>
    <col min="1239" max="1239" width="10.7109375" style="137" customWidth="1"/>
    <col min="1240" max="1240" width="1" style="137" customWidth="1"/>
    <col min="1241" max="1241" width="11.28515625" style="137" customWidth="1"/>
    <col min="1242" max="1242" width="1" style="137" customWidth="1"/>
    <col min="1243" max="1243" width="15" style="137" customWidth="1"/>
    <col min="1244" max="1244" width="1" style="137" customWidth="1"/>
    <col min="1245" max="1245" width="11.7109375" style="137" customWidth="1"/>
    <col min="1246" max="1246" width="1" style="137" customWidth="1"/>
    <col min="1247" max="1247" width="12.7109375" style="137" customWidth="1"/>
    <col min="1248" max="1248" width="1" style="137" customWidth="1"/>
    <col min="1249" max="1249" width="12.140625" style="137" customWidth="1"/>
    <col min="1250" max="1250" width="0.140625" style="137" customWidth="1"/>
    <col min="1251" max="1485" width="9" style="137"/>
    <col min="1486" max="1487" width="1.7109375" style="137" customWidth="1"/>
    <col min="1488" max="1488" width="50.28515625" style="137" customWidth="1"/>
    <col min="1489" max="1489" width="7.7109375" style="137" customWidth="1"/>
    <col min="1490" max="1490" width="1" style="137" customWidth="1"/>
    <col min="1491" max="1491" width="11.28515625" style="137" customWidth="1"/>
    <col min="1492" max="1492" width="1" style="137" customWidth="1"/>
    <col min="1493" max="1493" width="13.140625" style="137" customWidth="1"/>
    <col min="1494" max="1494" width="1" style="137" customWidth="1"/>
    <col min="1495" max="1495" width="10.7109375" style="137" customWidth="1"/>
    <col min="1496" max="1496" width="1" style="137" customWidth="1"/>
    <col min="1497" max="1497" width="11.28515625" style="137" customWidth="1"/>
    <col min="1498" max="1498" width="1" style="137" customWidth="1"/>
    <col min="1499" max="1499" width="15" style="137" customWidth="1"/>
    <col min="1500" max="1500" width="1" style="137" customWidth="1"/>
    <col min="1501" max="1501" width="11.7109375" style="137" customWidth="1"/>
    <col min="1502" max="1502" width="1" style="137" customWidth="1"/>
    <col min="1503" max="1503" width="12.7109375" style="137" customWidth="1"/>
    <col min="1504" max="1504" width="1" style="137" customWidth="1"/>
    <col min="1505" max="1505" width="12.140625" style="137" customWidth="1"/>
    <col min="1506" max="1506" width="0.140625" style="137" customWidth="1"/>
    <col min="1507" max="1741" width="9" style="137"/>
    <col min="1742" max="1743" width="1.7109375" style="137" customWidth="1"/>
    <col min="1744" max="1744" width="50.28515625" style="137" customWidth="1"/>
    <col min="1745" max="1745" width="7.7109375" style="137" customWidth="1"/>
    <col min="1746" max="1746" width="1" style="137" customWidth="1"/>
    <col min="1747" max="1747" width="11.28515625" style="137" customWidth="1"/>
    <col min="1748" max="1748" width="1" style="137" customWidth="1"/>
    <col min="1749" max="1749" width="13.140625" style="137" customWidth="1"/>
    <col min="1750" max="1750" width="1" style="137" customWidth="1"/>
    <col min="1751" max="1751" width="10.7109375" style="137" customWidth="1"/>
    <col min="1752" max="1752" width="1" style="137" customWidth="1"/>
    <col min="1753" max="1753" width="11.28515625" style="137" customWidth="1"/>
    <col min="1754" max="1754" width="1" style="137" customWidth="1"/>
    <col min="1755" max="1755" width="15" style="137" customWidth="1"/>
    <col min="1756" max="1756" width="1" style="137" customWidth="1"/>
    <col min="1757" max="1757" width="11.7109375" style="137" customWidth="1"/>
    <col min="1758" max="1758" width="1" style="137" customWidth="1"/>
    <col min="1759" max="1759" width="12.7109375" style="137" customWidth="1"/>
    <col min="1760" max="1760" width="1" style="137" customWidth="1"/>
    <col min="1761" max="1761" width="12.140625" style="137" customWidth="1"/>
    <col min="1762" max="1762" width="0.140625" style="137" customWidth="1"/>
    <col min="1763" max="1997" width="9" style="137"/>
    <col min="1998" max="1999" width="1.7109375" style="137" customWidth="1"/>
    <col min="2000" max="2000" width="50.28515625" style="137" customWidth="1"/>
    <col min="2001" max="2001" width="7.7109375" style="137" customWidth="1"/>
    <col min="2002" max="2002" width="1" style="137" customWidth="1"/>
    <col min="2003" max="2003" width="11.28515625" style="137" customWidth="1"/>
    <col min="2004" max="2004" width="1" style="137" customWidth="1"/>
    <col min="2005" max="2005" width="13.140625" style="137" customWidth="1"/>
    <col min="2006" max="2006" width="1" style="137" customWidth="1"/>
    <col min="2007" max="2007" width="10.7109375" style="137" customWidth="1"/>
    <col min="2008" max="2008" width="1" style="137" customWidth="1"/>
    <col min="2009" max="2009" width="11.28515625" style="137" customWidth="1"/>
    <col min="2010" max="2010" width="1" style="137" customWidth="1"/>
    <col min="2011" max="2011" width="15" style="137" customWidth="1"/>
    <col min="2012" max="2012" width="1" style="137" customWidth="1"/>
    <col min="2013" max="2013" width="11.7109375" style="137" customWidth="1"/>
    <col min="2014" max="2014" width="1" style="137" customWidth="1"/>
    <col min="2015" max="2015" width="12.7109375" style="137" customWidth="1"/>
    <col min="2016" max="2016" width="1" style="137" customWidth="1"/>
    <col min="2017" max="2017" width="12.140625" style="137" customWidth="1"/>
    <col min="2018" max="2018" width="0.140625" style="137" customWidth="1"/>
    <col min="2019" max="2253" width="9" style="137"/>
    <col min="2254" max="2255" width="1.7109375" style="137" customWidth="1"/>
    <col min="2256" max="2256" width="50.28515625" style="137" customWidth="1"/>
    <col min="2257" max="2257" width="7.7109375" style="137" customWidth="1"/>
    <col min="2258" max="2258" width="1" style="137" customWidth="1"/>
    <col min="2259" max="2259" width="11.28515625" style="137" customWidth="1"/>
    <col min="2260" max="2260" width="1" style="137" customWidth="1"/>
    <col min="2261" max="2261" width="13.140625" style="137" customWidth="1"/>
    <col min="2262" max="2262" width="1" style="137" customWidth="1"/>
    <col min="2263" max="2263" width="10.7109375" style="137" customWidth="1"/>
    <col min="2264" max="2264" width="1" style="137" customWidth="1"/>
    <col min="2265" max="2265" width="11.28515625" style="137" customWidth="1"/>
    <col min="2266" max="2266" width="1" style="137" customWidth="1"/>
    <col min="2267" max="2267" width="15" style="137" customWidth="1"/>
    <col min="2268" max="2268" width="1" style="137" customWidth="1"/>
    <col min="2269" max="2269" width="11.7109375" style="137" customWidth="1"/>
    <col min="2270" max="2270" width="1" style="137" customWidth="1"/>
    <col min="2271" max="2271" width="12.7109375" style="137" customWidth="1"/>
    <col min="2272" max="2272" width="1" style="137" customWidth="1"/>
    <col min="2273" max="2273" width="12.140625" style="137" customWidth="1"/>
    <col min="2274" max="2274" width="0.140625" style="137" customWidth="1"/>
    <col min="2275" max="2509" width="9" style="137"/>
    <col min="2510" max="2511" width="1.7109375" style="137" customWidth="1"/>
    <col min="2512" max="2512" width="50.28515625" style="137" customWidth="1"/>
    <col min="2513" max="2513" width="7.7109375" style="137" customWidth="1"/>
    <col min="2514" max="2514" width="1" style="137" customWidth="1"/>
    <col min="2515" max="2515" width="11.28515625" style="137" customWidth="1"/>
    <col min="2516" max="2516" width="1" style="137" customWidth="1"/>
    <col min="2517" max="2517" width="13.140625" style="137" customWidth="1"/>
    <col min="2518" max="2518" width="1" style="137" customWidth="1"/>
    <col min="2519" max="2519" width="10.7109375" style="137" customWidth="1"/>
    <col min="2520" max="2520" width="1" style="137" customWidth="1"/>
    <col min="2521" max="2521" width="11.28515625" style="137" customWidth="1"/>
    <col min="2522" max="2522" width="1" style="137" customWidth="1"/>
    <col min="2523" max="2523" width="15" style="137" customWidth="1"/>
    <col min="2524" max="2524" width="1" style="137" customWidth="1"/>
    <col min="2525" max="2525" width="11.7109375" style="137" customWidth="1"/>
    <col min="2526" max="2526" width="1" style="137" customWidth="1"/>
    <col min="2527" max="2527" width="12.7109375" style="137" customWidth="1"/>
    <col min="2528" max="2528" width="1" style="137" customWidth="1"/>
    <col min="2529" max="2529" width="12.140625" style="137" customWidth="1"/>
    <col min="2530" max="2530" width="0.140625" style="137" customWidth="1"/>
    <col min="2531" max="2765" width="9" style="137"/>
    <col min="2766" max="2767" width="1.7109375" style="137" customWidth="1"/>
    <col min="2768" max="2768" width="50.28515625" style="137" customWidth="1"/>
    <col min="2769" max="2769" width="7.7109375" style="137" customWidth="1"/>
    <col min="2770" max="2770" width="1" style="137" customWidth="1"/>
    <col min="2771" max="2771" width="11.28515625" style="137" customWidth="1"/>
    <col min="2772" max="2772" width="1" style="137" customWidth="1"/>
    <col min="2773" max="2773" width="13.140625" style="137" customWidth="1"/>
    <col min="2774" max="2774" width="1" style="137" customWidth="1"/>
    <col min="2775" max="2775" width="10.7109375" style="137" customWidth="1"/>
    <col min="2776" max="2776" width="1" style="137" customWidth="1"/>
    <col min="2777" max="2777" width="11.28515625" style="137" customWidth="1"/>
    <col min="2778" max="2778" width="1" style="137" customWidth="1"/>
    <col min="2779" max="2779" width="15" style="137" customWidth="1"/>
    <col min="2780" max="2780" width="1" style="137" customWidth="1"/>
    <col min="2781" max="2781" width="11.7109375" style="137" customWidth="1"/>
    <col min="2782" max="2782" width="1" style="137" customWidth="1"/>
    <col min="2783" max="2783" width="12.7109375" style="137" customWidth="1"/>
    <col min="2784" max="2784" width="1" style="137" customWidth="1"/>
    <col min="2785" max="2785" width="12.140625" style="137" customWidth="1"/>
    <col min="2786" max="2786" width="0.140625" style="137" customWidth="1"/>
    <col min="2787" max="3021" width="9" style="137"/>
    <col min="3022" max="3023" width="1.7109375" style="137" customWidth="1"/>
    <col min="3024" max="3024" width="50.28515625" style="137" customWidth="1"/>
    <col min="3025" max="3025" width="7.7109375" style="137" customWidth="1"/>
    <col min="3026" max="3026" width="1" style="137" customWidth="1"/>
    <col min="3027" max="3027" width="11.28515625" style="137" customWidth="1"/>
    <col min="3028" max="3028" width="1" style="137" customWidth="1"/>
    <col min="3029" max="3029" width="13.140625" style="137" customWidth="1"/>
    <col min="3030" max="3030" width="1" style="137" customWidth="1"/>
    <col min="3031" max="3031" width="10.7109375" style="137" customWidth="1"/>
    <col min="3032" max="3032" width="1" style="137" customWidth="1"/>
    <col min="3033" max="3033" width="11.28515625" style="137" customWidth="1"/>
    <col min="3034" max="3034" width="1" style="137" customWidth="1"/>
    <col min="3035" max="3035" width="15" style="137" customWidth="1"/>
    <col min="3036" max="3036" width="1" style="137" customWidth="1"/>
    <col min="3037" max="3037" width="11.7109375" style="137" customWidth="1"/>
    <col min="3038" max="3038" width="1" style="137" customWidth="1"/>
    <col min="3039" max="3039" width="12.7109375" style="137" customWidth="1"/>
    <col min="3040" max="3040" width="1" style="137" customWidth="1"/>
    <col min="3041" max="3041" width="12.140625" style="137" customWidth="1"/>
    <col min="3042" max="3042" width="0.140625" style="137" customWidth="1"/>
    <col min="3043" max="3277" width="9" style="137"/>
    <col min="3278" max="3279" width="1.7109375" style="137" customWidth="1"/>
    <col min="3280" max="3280" width="50.28515625" style="137" customWidth="1"/>
    <col min="3281" max="3281" width="7.7109375" style="137" customWidth="1"/>
    <col min="3282" max="3282" width="1" style="137" customWidth="1"/>
    <col min="3283" max="3283" width="11.28515625" style="137" customWidth="1"/>
    <col min="3284" max="3284" width="1" style="137" customWidth="1"/>
    <col min="3285" max="3285" width="13.140625" style="137" customWidth="1"/>
    <col min="3286" max="3286" width="1" style="137" customWidth="1"/>
    <col min="3287" max="3287" width="10.7109375" style="137" customWidth="1"/>
    <col min="3288" max="3288" width="1" style="137" customWidth="1"/>
    <col min="3289" max="3289" width="11.28515625" style="137" customWidth="1"/>
    <col min="3290" max="3290" width="1" style="137" customWidth="1"/>
    <col min="3291" max="3291" width="15" style="137" customWidth="1"/>
    <col min="3292" max="3292" width="1" style="137" customWidth="1"/>
    <col min="3293" max="3293" width="11.7109375" style="137" customWidth="1"/>
    <col min="3294" max="3294" width="1" style="137" customWidth="1"/>
    <col min="3295" max="3295" width="12.7109375" style="137" customWidth="1"/>
    <col min="3296" max="3296" width="1" style="137" customWidth="1"/>
    <col min="3297" max="3297" width="12.140625" style="137" customWidth="1"/>
    <col min="3298" max="3298" width="0.140625" style="137" customWidth="1"/>
    <col min="3299" max="3533" width="9" style="137"/>
    <col min="3534" max="3535" width="1.7109375" style="137" customWidth="1"/>
    <col min="3536" max="3536" width="50.28515625" style="137" customWidth="1"/>
    <col min="3537" max="3537" width="7.7109375" style="137" customWidth="1"/>
    <col min="3538" max="3538" width="1" style="137" customWidth="1"/>
    <col min="3539" max="3539" width="11.28515625" style="137" customWidth="1"/>
    <col min="3540" max="3540" width="1" style="137" customWidth="1"/>
    <col min="3541" max="3541" width="13.140625" style="137" customWidth="1"/>
    <col min="3542" max="3542" width="1" style="137" customWidth="1"/>
    <col min="3543" max="3543" width="10.7109375" style="137" customWidth="1"/>
    <col min="3544" max="3544" width="1" style="137" customWidth="1"/>
    <col min="3545" max="3545" width="11.28515625" style="137" customWidth="1"/>
    <col min="3546" max="3546" width="1" style="137" customWidth="1"/>
    <col min="3547" max="3547" width="15" style="137" customWidth="1"/>
    <col min="3548" max="3548" width="1" style="137" customWidth="1"/>
    <col min="3549" max="3549" width="11.7109375" style="137" customWidth="1"/>
    <col min="3550" max="3550" width="1" style="137" customWidth="1"/>
    <col min="3551" max="3551" width="12.7109375" style="137" customWidth="1"/>
    <col min="3552" max="3552" width="1" style="137" customWidth="1"/>
    <col min="3553" max="3553" width="12.140625" style="137" customWidth="1"/>
    <col min="3554" max="3554" width="0.140625" style="137" customWidth="1"/>
    <col min="3555" max="3789" width="9" style="137"/>
    <col min="3790" max="3791" width="1.7109375" style="137" customWidth="1"/>
    <col min="3792" max="3792" width="50.28515625" style="137" customWidth="1"/>
    <col min="3793" max="3793" width="7.7109375" style="137" customWidth="1"/>
    <col min="3794" max="3794" width="1" style="137" customWidth="1"/>
    <col min="3795" max="3795" width="11.28515625" style="137" customWidth="1"/>
    <col min="3796" max="3796" width="1" style="137" customWidth="1"/>
    <col min="3797" max="3797" width="13.140625" style="137" customWidth="1"/>
    <col min="3798" max="3798" width="1" style="137" customWidth="1"/>
    <col min="3799" max="3799" width="10.7109375" style="137" customWidth="1"/>
    <col min="3800" max="3800" width="1" style="137" customWidth="1"/>
    <col min="3801" max="3801" width="11.28515625" style="137" customWidth="1"/>
    <col min="3802" max="3802" width="1" style="137" customWidth="1"/>
    <col min="3803" max="3803" width="15" style="137" customWidth="1"/>
    <col min="3804" max="3804" width="1" style="137" customWidth="1"/>
    <col min="3805" max="3805" width="11.7109375" style="137" customWidth="1"/>
    <col min="3806" max="3806" width="1" style="137" customWidth="1"/>
    <col min="3807" max="3807" width="12.7109375" style="137" customWidth="1"/>
    <col min="3808" max="3808" width="1" style="137" customWidth="1"/>
    <col min="3809" max="3809" width="12.140625" style="137" customWidth="1"/>
    <col min="3810" max="3810" width="0.140625" style="137" customWidth="1"/>
    <col min="3811" max="4045" width="9" style="137"/>
    <col min="4046" max="4047" width="1.7109375" style="137" customWidth="1"/>
    <col min="4048" max="4048" width="50.28515625" style="137" customWidth="1"/>
    <col min="4049" max="4049" width="7.7109375" style="137" customWidth="1"/>
    <col min="4050" max="4050" width="1" style="137" customWidth="1"/>
    <col min="4051" max="4051" width="11.28515625" style="137" customWidth="1"/>
    <col min="4052" max="4052" width="1" style="137" customWidth="1"/>
    <col min="4053" max="4053" width="13.140625" style="137" customWidth="1"/>
    <col min="4054" max="4054" width="1" style="137" customWidth="1"/>
    <col min="4055" max="4055" width="10.7109375" style="137" customWidth="1"/>
    <col min="4056" max="4056" width="1" style="137" customWidth="1"/>
    <col min="4057" max="4057" width="11.28515625" style="137" customWidth="1"/>
    <col min="4058" max="4058" width="1" style="137" customWidth="1"/>
    <col min="4059" max="4059" width="15" style="137" customWidth="1"/>
    <col min="4060" max="4060" width="1" style="137" customWidth="1"/>
    <col min="4061" max="4061" width="11.7109375" style="137" customWidth="1"/>
    <col min="4062" max="4062" width="1" style="137" customWidth="1"/>
    <col min="4063" max="4063" width="12.7109375" style="137" customWidth="1"/>
    <col min="4064" max="4064" width="1" style="137" customWidth="1"/>
    <col min="4065" max="4065" width="12.140625" style="137" customWidth="1"/>
    <col min="4066" max="4066" width="0.140625" style="137" customWidth="1"/>
    <col min="4067" max="4301" width="9" style="137"/>
    <col min="4302" max="4303" width="1.7109375" style="137" customWidth="1"/>
    <col min="4304" max="4304" width="50.28515625" style="137" customWidth="1"/>
    <col min="4305" max="4305" width="7.7109375" style="137" customWidth="1"/>
    <col min="4306" max="4306" width="1" style="137" customWidth="1"/>
    <col min="4307" max="4307" width="11.28515625" style="137" customWidth="1"/>
    <col min="4308" max="4308" width="1" style="137" customWidth="1"/>
    <col min="4309" max="4309" width="13.140625" style="137" customWidth="1"/>
    <col min="4310" max="4310" width="1" style="137" customWidth="1"/>
    <col min="4311" max="4311" width="10.7109375" style="137" customWidth="1"/>
    <col min="4312" max="4312" width="1" style="137" customWidth="1"/>
    <col min="4313" max="4313" width="11.28515625" style="137" customWidth="1"/>
    <col min="4314" max="4314" width="1" style="137" customWidth="1"/>
    <col min="4315" max="4315" width="15" style="137" customWidth="1"/>
    <col min="4316" max="4316" width="1" style="137" customWidth="1"/>
    <col min="4317" max="4317" width="11.7109375" style="137" customWidth="1"/>
    <col min="4318" max="4318" width="1" style="137" customWidth="1"/>
    <col min="4319" max="4319" width="12.7109375" style="137" customWidth="1"/>
    <col min="4320" max="4320" width="1" style="137" customWidth="1"/>
    <col min="4321" max="4321" width="12.140625" style="137" customWidth="1"/>
    <col min="4322" max="4322" width="0.140625" style="137" customWidth="1"/>
    <col min="4323" max="4557" width="9" style="137"/>
    <col min="4558" max="4559" width="1.7109375" style="137" customWidth="1"/>
    <col min="4560" max="4560" width="50.28515625" style="137" customWidth="1"/>
    <col min="4561" max="4561" width="7.7109375" style="137" customWidth="1"/>
    <col min="4562" max="4562" width="1" style="137" customWidth="1"/>
    <col min="4563" max="4563" width="11.28515625" style="137" customWidth="1"/>
    <col min="4564" max="4564" width="1" style="137" customWidth="1"/>
    <col min="4565" max="4565" width="13.140625" style="137" customWidth="1"/>
    <col min="4566" max="4566" width="1" style="137" customWidth="1"/>
    <col min="4567" max="4567" width="10.7109375" style="137" customWidth="1"/>
    <col min="4568" max="4568" width="1" style="137" customWidth="1"/>
    <col min="4569" max="4569" width="11.28515625" style="137" customWidth="1"/>
    <col min="4570" max="4570" width="1" style="137" customWidth="1"/>
    <col min="4571" max="4571" width="15" style="137" customWidth="1"/>
    <col min="4572" max="4572" width="1" style="137" customWidth="1"/>
    <col min="4573" max="4573" width="11.7109375" style="137" customWidth="1"/>
    <col min="4574" max="4574" width="1" style="137" customWidth="1"/>
    <col min="4575" max="4575" width="12.7109375" style="137" customWidth="1"/>
    <col min="4576" max="4576" width="1" style="137" customWidth="1"/>
    <col min="4577" max="4577" width="12.140625" style="137" customWidth="1"/>
    <col min="4578" max="4578" width="0.140625" style="137" customWidth="1"/>
    <col min="4579" max="4813" width="9" style="137"/>
    <col min="4814" max="4815" width="1.7109375" style="137" customWidth="1"/>
    <col min="4816" max="4816" width="50.28515625" style="137" customWidth="1"/>
    <col min="4817" max="4817" width="7.7109375" style="137" customWidth="1"/>
    <col min="4818" max="4818" width="1" style="137" customWidth="1"/>
    <col min="4819" max="4819" width="11.28515625" style="137" customWidth="1"/>
    <col min="4820" max="4820" width="1" style="137" customWidth="1"/>
    <col min="4821" max="4821" width="13.140625" style="137" customWidth="1"/>
    <col min="4822" max="4822" width="1" style="137" customWidth="1"/>
    <col min="4823" max="4823" width="10.7109375" style="137" customWidth="1"/>
    <col min="4824" max="4824" width="1" style="137" customWidth="1"/>
    <col min="4825" max="4825" width="11.28515625" style="137" customWidth="1"/>
    <col min="4826" max="4826" width="1" style="137" customWidth="1"/>
    <col min="4827" max="4827" width="15" style="137" customWidth="1"/>
    <col min="4828" max="4828" width="1" style="137" customWidth="1"/>
    <col min="4829" max="4829" width="11.7109375" style="137" customWidth="1"/>
    <col min="4830" max="4830" width="1" style="137" customWidth="1"/>
    <col min="4831" max="4831" width="12.7109375" style="137" customWidth="1"/>
    <col min="4832" max="4832" width="1" style="137" customWidth="1"/>
    <col min="4833" max="4833" width="12.140625" style="137" customWidth="1"/>
    <col min="4834" max="4834" width="0.140625" style="137" customWidth="1"/>
    <col min="4835" max="5069" width="9" style="137"/>
    <col min="5070" max="5071" width="1.7109375" style="137" customWidth="1"/>
    <col min="5072" max="5072" width="50.28515625" style="137" customWidth="1"/>
    <col min="5073" max="5073" width="7.7109375" style="137" customWidth="1"/>
    <col min="5074" max="5074" width="1" style="137" customWidth="1"/>
    <col min="5075" max="5075" width="11.28515625" style="137" customWidth="1"/>
    <col min="5076" max="5076" width="1" style="137" customWidth="1"/>
    <col min="5077" max="5077" width="13.140625" style="137" customWidth="1"/>
    <col min="5078" max="5078" width="1" style="137" customWidth="1"/>
    <col min="5079" max="5079" width="10.7109375" style="137" customWidth="1"/>
    <col min="5080" max="5080" width="1" style="137" customWidth="1"/>
    <col min="5081" max="5081" width="11.28515625" style="137" customWidth="1"/>
    <col min="5082" max="5082" width="1" style="137" customWidth="1"/>
    <col min="5083" max="5083" width="15" style="137" customWidth="1"/>
    <col min="5084" max="5084" width="1" style="137" customWidth="1"/>
    <col min="5085" max="5085" width="11.7109375" style="137" customWidth="1"/>
    <col min="5086" max="5086" width="1" style="137" customWidth="1"/>
    <col min="5087" max="5087" width="12.7109375" style="137" customWidth="1"/>
    <col min="5088" max="5088" width="1" style="137" customWidth="1"/>
    <col min="5089" max="5089" width="12.140625" style="137" customWidth="1"/>
    <col min="5090" max="5090" width="0.140625" style="137" customWidth="1"/>
    <col min="5091" max="5325" width="9" style="137"/>
    <col min="5326" max="5327" width="1.7109375" style="137" customWidth="1"/>
    <col min="5328" max="5328" width="50.28515625" style="137" customWidth="1"/>
    <col min="5329" max="5329" width="7.7109375" style="137" customWidth="1"/>
    <col min="5330" max="5330" width="1" style="137" customWidth="1"/>
    <col min="5331" max="5331" width="11.28515625" style="137" customWidth="1"/>
    <col min="5332" max="5332" width="1" style="137" customWidth="1"/>
    <col min="5333" max="5333" width="13.140625" style="137" customWidth="1"/>
    <col min="5334" max="5334" width="1" style="137" customWidth="1"/>
    <col min="5335" max="5335" width="10.7109375" style="137" customWidth="1"/>
    <col min="5336" max="5336" width="1" style="137" customWidth="1"/>
    <col min="5337" max="5337" width="11.28515625" style="137" customWidth="1"/>
    <col min="5338" max="5338" width="1" style="137" customWidth="1"/>
    <col min="5339" max="5339" width="15" style="137" customWidth="1"/>
    <col min="5340" max="5340" width="1" style="137" customWidth="1"/>
    <col min="5341" max="5341" width="11.7109375" style="137" customWidth="1"/>
    <col min="5342" max="5342" width="1" style="137" customWidth="1"/>
    <col min="5343" max="5343" width="12.7109375" style="137" customWidth="1"/>
    <col min="5344" max="5344" width="1" style="137" customWidth="1"/>
    <col min="5345" max="5345" width="12.140625" style="137" customWidth="1"/>
    <col min="5346" max="5346" width="0.140625" style="137" customWidth="1"/>
    <col min="5347" max="5581" width="9" style="137"/>
    <col min="5582" max="5583" width="1.7109375" style="137" customWidth="1"/>
    <col min="5584" max="5584" width="50.28515625" style="137" customWidth="1"/>
    <col min="5585" max="5585" width="7.7109375" style="137" customWidth="1"/>
    <col min="5586" max="5586" width="1" style="137" customWidth="1"/>
    <col min="5587" max="5587" width="11.28515625" style="137" customWidth="1"/>
    <col min="5588" max="5588" width="1" style="137" customWidth="1"/>
    <col min="5589" max="5589" width="13.140625" style="137" customWidth="1"/>
    <col min="5590" max="5590" width="1" style="137" customWidth="1"/>
    <col min="5591" max="5591" width="10.7109375" style="137" customWidth="1"/>
    <col min="5592" max="5592" width="1" style="137" customWidth="1"/>
    <col min="5593" max="5593" width="11.28515625" style="137" customWidth="1"/>
    <col min="5594" max="5594" width="1" style="137" customWidth="1"/>
    <col min="5595" max="5595" width="15" style="137" customWidth="1"/>
    <col min="5596" max="5596" width="1" style="137" customWidth="1"/>
    <col min="5597" max="5597" width="11.7109375" style="137" customWidth="1"/>
    <col min="5598" max="5598" width="1" style="137" customWidth="1"/>
    <col min="5599" max="5599" width="12.7109375" style="137" customWidth="1"/>
    <col min="5600" max="5600" width="1" style="137" customWidth="1"/>
    <col min="5601" max="5601" width="12.140625" style="137" customWidth="1"/>
    <col min="5602" max="5602" width="0.140625" style="137" customWidth="1"/>
    <col min="5603" max="5837" width="9" style="137"/>
    <col min="5838" max="5839" width="1.7109375" style="137" customWidth="1"/>
    <col min="5840" max="5840" width="50.28515625" style="137" customWidth="1"/>
    <col min="5841" max="5841" width="7.7109375" style="137" customWidth="1"/>
    <col min="5842" max="5842" width="1" style="137" customWidth="1"/>
    <col min="5843" max="5843" width="11.28515625" style="137" customWidth="1"/>
    <col min="5844" max="5844" width="1" style="137" customWidth="1"/>
    <col min="5845" max="5845" width="13.140625" style="137" customWidth="1"/>
    <col min="5846" max="5846" width="1" style="137" customWidth="1"/>
    <col min="5847" max="5847" width="10.7109375" style="137" customWidth="1"/>
    <col min="5848" max="5848" width="1" style="137" customWidth="1"/>
    <col min="5849" max="5849" width="11.28515625" style="137" customWidth="1"/>
    <col min="5850" max="5850" width="1" style="137" customWidth="1"/>
    <col min="5851" max="5851" width="15" style="137" customWidth="1"/>
    <col min="5852" max="5852" width="1" style="137" customWidth="1"/>
    <col min="5853" max="5853" width="11.7109375" style="137" customWidth="1"/>
    <col min="5854" max="5854" width="1" style="137" customWidth="1"/>
    <col min="5855" max="5855" width="12.7109375" style="137" customWidth="1"/>
    <col min="5856" max="5856" width="1" style="137" customWidth="1"/>
    <col min="5857" max="5857" width="12.140625" style="137" customWidth="1"/>
    <col min="5858" max="5858" width="0.140625" style="137" customWidth="1"/>
    <col min="5859" max="6093" width="9" style="137"/>
    <col min="6094" max="6095" width="1.7109375" style="137" customWidth="1"/>
    <col min="6096" max="6096" width="50.28515625" style="137" customWidth="1"/>
    <col min="6097" max="6097" width="7.7109375" style="137" customWidth="1"/>
    <col min="6098" max="6098" width="1" style="137" customWidth="1"/>
    <col min="6099" max="6099" width="11.28515625" style="137" customWidth="1"/>
    <col min="6100" max="6100" width="1" style="137" customWidth="1"/>
    <col min="6101" max="6101" width="13.140625" style="137" customWidth="1"/>
    <col min="6102" max="6102" width="1" style="137" customWidth="1"/>
    <col min="6103" max="6103" width="10.7109375" style="137" customWidth="1"/>
    <col min="6104" max="6104" width="1" style="137" customWidth="1"/>
    <col min="6105" max="6105" width="11.28515625" style="137" customWidth="1"/>
    <col min="6106" max="6106" width="1" style="137" customWidth="1"/>
    <col min="6107" max="6107" width="15" style="137" customWidth="1"/>
    <col min="6108" max="6108" width="1" style="137" customWidth="1"/>
    <col min="6109" max="6109" width="11.7109375" style="137" customWidth="1"/>
    <col min="6110" max="6110" width="1" style="137" customWidth="1"/>
    <col min="6111" max="6111" width="12.7109375" style="137" customWidth="1"/>
    <col min="6112" max="6112" width="1" style="137" customWidth="1"/>
    <col min="6113" max="6113" width="12.140625" style="137" customWidth="1"/>
    <col min="6114" max="6114" width="0.140625" style="137" customWidth="1"/>
    <col min="6115" max="6349" width="9" style="137"/>
    <col min="6350" max="6351" width="1.7109375" style="137" customWidth="1"/>
    <col min="6352" max="6352" width="50.28515625" style="137" customWidth="1"/>
    <col min="6353" max="6353" width="7.7109375" style="137" customWidth="1"/>
    <col min="6354" max="6354" width="1" style="137" customWidth="1"/>
    <col min="6355" max="6355" width="11.28515625" style="137" customWidth="1"/>
    <col min="6356" max="6356" width="1" style="137" customWidth="1"/>
    <col min="6357" max="6357" width="13.140625" style="137" customWidth="1"/>
    <col min="6358" max="6358" width="1" style="137" customWidth="1"/>
    <col min="6359" max="6359" width="10.7109375" style="137" customWidth="1"/>
    <col min="6360" max="6360" width="1" style="137" customWidth="1"/>
    <col min="6361" max="6361" width="11.28515625" style="137" customWidth="1"/>
    <col min="6362" max="6362" width="1" style="137" customWidth="1"/>
    <col min="6363" max="6363" width="15" style="137" customWidth="1"/>
    <col min="6364" max="6364" width="1" style="137" customWidth="1"/>
    <col min="6365" max="6365" width="11.7109375" style="137" customWidth="1"/>
    <col min="6366" max="6366" width="1" style="137" customWidth="1"/>
    <col min="6367" max="6367" width="12.7109375" style="137" customWidth="1"/>
    <col min="6368" max="6368" width="1" style="137" customWidth="1"/>
    <col min="6369" max="6369" width="12.140625" style="137" customWidth="1"/>
    <col min="6370" max="6370" width="0.140625" style="137" customWidth="1"/>
    <col min="6371" max="6605" width="9" style="137"/>
    <col min="6606" max="6607" width="1.7109375" style="137" customWidth="1"/>
    <col min="6608" max="6608" width="50.28515625" style="137" customWidth="1"/>
    <col min="6609" max="6609" width="7.7109375" style="137" customWidth="1"/>
    <col min="6610" max="6610" width="1" style="137" customWidth="1"/>
    <col min="6611" max="6611" width="11.28515625" style="137" customWidth="1"/>
    <col min="6612" max="6612" width="1" style="137" customWidth="1"/>
    <col min="6613" max="6613" width="13.140625" style="137" customWidth="1"/>
    <col min="6614" max="6614" width="1" style="137" customWidth="1"/>
    <col min="6615" max="6615" width="10.7109375" style="137" customWidth="1"/>
    <col min="6616" max="6616" width="1" style="137" customWidth="1"/>
    <col min="6617" max="6617" width="11.28515625" style="137" customWidth="1"/>
    <col min="6618" max="6618" width="1" style="137" customWidth="1"/>
    <col min="6619" max="6619" width="15" style="137" customWidth="1"/>
    <col min="6620" max="6620" width="1" style="137" customWidth="1"/>
    <col min="6621" max="6621" width="11.7109375" style="137" customWidth="1"/>
    <col min="6622" max="6622" width="1" style="137" customWidth="1"/>
    <col min="6623" max="6623" width="12.7109375" style="137" customWidth="1"/>
    <col min="6624" max="6624" width="1" style="137" customWidth="1"/>
    <col min="6625" max="6625" width="12.140625" style="137" customWidth="1"/>
    <col min="6626" max="6626" width="0.140625" style="137" customWidth="1"/>
    <col min="6627" max="6861" width="9" style="137"/>
    <col min="6862" max="6863" width="1.7109375" style="137" customWidth="1"/>
    <col min="6864" max="6864" width="50.28515625" style="137" customWidth="1"/>
    <col min="6865" max="6865" width="7.7109375" style="137" customWidth="1"/>
    <col min="6866" max="6866" width="1" style="137" customWidth="1"/>
    <col min="6867" max="6867" width="11.28515625" style="137" customWidth="1"/>
    <col min="6868" max="6868" width="1" style="137" customWidth="1"/>
    <col min="6869" max="6869" width="13.140625" style="137" customWidth="1"/>
    <col min="6870" max="6870" width="1" style="137" customWidth="1"/>
    <col min="6871" max="6871" width="10.7109375" style="137" customWidth="1"/>
    <col min="6872" max="6872" width="1" style="137" customWidth="1"/>
    <col min="6873" max="6873" width="11.28515625" style="137" customWidth="1"/>
    <col min="6874" max="6874" width="1" style="137" customWidth="1"/>
    <col min="6875" max="6875" width="15" style="137" customWidth="1"/>
    <col min="6876" max="6876" width="1" style="137" customWidth="1"/>
    <col min="6877" max="6877" width="11.7109375" style="137" customWidth="1"/>
    <col min="6878" max="6878" width="1" style="137" customWidth="1"/>
    <col min="6879" max="6879" width="12.7109375" style="137" customWidth="1"/>
    <col min="6880" max="6880" width="1" style="137" customWidth="1"/>
    <col min="6881" max="6881" width="12.140625" style="137" customWidth="1"/>
    <col min="6882" max="6882" width="0.140625" style="137" customWidth="1"/>
    <col min="6883" max="7117" width="9" style="137"/>
    <col min="7118" max="7119" width="1.7109375" style="137" customWidth="1"/>
    <col min="7120" max="7120" width="50.28515625" style="137" customWidth="1"/>
    <col min="7121" max="7121" width="7.7109375" style="137" customWidth="1"/>
    <col min="7122" max="7122" width="1" style="137" customWidth="1"/>
    <col min="7123" max="7123" width="11.28515625" style="137" customWidth="1"/>
    <col min="7124" max="7124" width="1" style="137" customWidth="1"/>
    <col min="7125" max="7125" width="13.140625" style="137" customWidth="1"/>
    <col min="7126" max="7126" width="1" style="137" customWidth="1"/>
    <col min="7127" max="7127" width="10.7109375" style="137" customWidth="1"/>
    <col min="7128" max="7128" width="1" style="137" customWidth="1"/>
    <col min="7129" max="7129" width="11.28515625" style="137" customWidth="1"/>
    <col min="7130" max="7130" width="1" style="137" customWidth="1"/>
    <col min="7131" max="7131" width="15" style="137" customWidth="1"/>
    <col min="7132" max="7132" width="1" style="137" customWidth="1"/>
    <col min="7133" max="7133" width="11.7109375" style="137" customWidth="1"/>
    <col min="7134" max="7134" width="1" style="137" customWidth="1"/>
    <col min="7135" max="7135" width="12.7109375" style="137" customWidth="1"/>
    <col min="7136" max="7136" width="1" style="137" customWidth="1"/>
    <col min="7137" max="7137" width="12.140625" style="137" customWidth="1"/>
    <col min="7138" max="7138" width="0.140625" style="137" customWidth="1"/>
    <col min="7139" max="7373" width="9" style="137"/>
    <col min="7374" max="7375" width="1.7109375" style="137" customWidth="1"/>
    <col min="7376" max="7376" width="50.28515625" style="137" customWidth="1"/>
    <col min="7377" max="7377" width="7.7109375" style="137" customWidth="1"/>
    <col min="7378" max="7378" width="1" style="137" customWidth="1"/>
    <col min="7379" max="7379" width="11.28515625" style="137" customWidth="1"/>
    <col min="7380" max="7380" width="1" style="137" customWidth="1"/>
    <col min="7381" max="7381" width="13.140625" style="137" customWidth="1"/>
    <col min="7382" max="7382" width="1" style="137" customWidth="1"/>
    <col min="7383" max="7383" width="10.7109375" style="137" customWidth="1"/>
    <col min="7384" max="7384" width="1" style="137" customWidth="1"/>
    <col min="7385" max="7385" width="11.28515625" style="137" customWidth="1"/>
    <col min="7386" max="7386" width="1" style="137" customWidth="1"/>
    <col min="7387" max="7387" width="15" style="137" customWidth="1"/>
    <col min="7388" max="7388" width="1" style="137" customWidth="1"/>
    <col min="7389" max="7389" width="11.7109375" style="137" customWidth="1"/>
    <col min="7390" max="7390" width="1" style="137" customWidth="1"/>
    <col min="7391" max="7391" width="12.7109375" style="137" customWidth="1"/>
    <col min="7392" max="7392" width="1" style="137" customWidth="1"/>
    <col min="7393" max="7393" width="12.140625" style="137" customWidth="1"/>
    <col min="7394" max="7394" width="0.140625" style="137" customWidth="1"/>
    <col min="7395" max="7629" width="9" style="137"/>
    <col min="7630" max="7631" width="1.7109375" style="137" customWidth="1"/>
    <col min="7632" max="7632" width="50.28515625" style="137" customWidth="1"/>
    <col min="7633" max="7633" width="7.7109375" style="137" customWidth="1"/>
    <col min="7634" max="7634" width="1" style="137" customWidth="1"/>
    <col min="7635" max="7635" width="11.28515625" style="137" customWidth="1"/>
    <col min="7636" max="7636" width="1" style="137" customWidth="1"/>
    <col min="7637" max="7637" width="13.140625" style="137" customWidth="1"/>
    <col min="7638" max="7638" width="1" style="137" customWidth="1"/>
    <col min="7639" max="7639" width="10.7109375" style="137" customWidth="1"/>
    <col min="7640" max="7640" width="1" style="137" customWidth="1"/>
    <col min="7641" max="7641" width="11.28515625" style="137" customWidth="1"/>
    <col min="7642" max="7642" width="1" style="137" customWidth="1"/>
    <col min="7643" max="7643" width="15" style="137" customWidth="1"/>
    <col min="7644" max="7644" width="1" style="137" customWidth="1"/>
    <col min="7645" max="7645" width="11.7109375" style="137" customWidth="1"/>
    <col min="7646" max="7646" width="1" style="137" customWidth="1"/>
    <col min="7647" max="7647" width="12.7109375" style="137" customWidth="1"/>
    <col min="7648" max="7648" width="1" style="137" customWidth="1"/>
    <col min="7649" max="7649" width="12.140625" style="137" customWidth="1"/>
    <col min="7650" max="7650" width="0.140625" style="137" customWidth="1"/>
    <col min="7651" max="7885" width="9" style="137"/>
    <col min="7886" max="7887" width="1.7109375" style="137" customWidth="1"/>
    <col min="7888" max="7888" width="50.28515625" style="137" customWidth="1"/>
    <col min="7889" max="7889" width="7.7109375" style="137" customWidth="1"/>
    <col min="7890" max="7890" width="1" style="137" customWidth="1"/>
    <col min="7891" max="7891" width="11.28515625" style="137" customWidth="1"/>
    <col min="7892" max="7892" width="1" style="137" customWidth="1"/>
    <col min="7893" max="7893" width="13.140625" style="137" customWidth="1"/>
    <col min="7894" max="7894" width="1" style="137" customWidth="1"/>
    <col min="7895" max="7895" width="10.7109375" style="137" customWidth="1"/>
    <col min="7896" max="7896" width="1" style="137" customWidth="1"/>
    <col min="7897" max="7897" width="11.28515625" style="137" customWidth="1"/>
    <col min="7898" max="7898" width="1" style="137" customWidth="1"/>
    <col min="7899" max="7899" width="15" style="137" customWidth="1"/>
    <col min="7900" max="7900" width="1" style="137" customWidth="1"/>
    <col min="7901" max="7901" width="11.7109375" style="137" customWidth="1"/>
    <col min="7902" max="7902" width="1" style="137" customWidth="1"/>
    <col min="7903" max="7903" width="12.7109375" style="137" customWidth="1"/>
    <col min="7904" max="7904" width="1" style="137" customWidth="1"/>
    <col min="7905" max="7905" width="12.140625" style="137" customWidth="1"/>
    <col min="7906" max="7906" width="0.140625" style="137" customWidth="1"/>
    <col min="7907" max="8141" width="9" style="137"/>
    <col min="8142" max="8143" width="1.7109375" style="137" customWidth="1"/>
    <col min="8144" max="8144" width="50.28515625" style="137" customWidth="1"/>
    <col min="8145" max="8145" width="7.7109375" style="137" customWidth="1"/>
    <col min="8146" max="8146" width="1" style="137" customWidth="1"/>
    <col min="8147" max="8147" width="11.28515625" style="137" customWidth="1"/>
    <col min="8148" max="8148" width="1" style="137" customWidth="1"/>
    <col min="8149" max="8149" width="13.140625" style="137" customWidth="1"/>
    <col min="8150" max="8150" width="1" style="137" customWidth="1"/>
    <col min="8151" max="8151" width="10.7109375" style="137" customWidth="1"/>
    <col min="8152" max="8152" width="1" style="137" customWidth="1"/>
    <col min="8153" max="8153" width="11.28515625" style="137" customWidth="1"/>
    <col min="8154" max="8154" width="1" style="137" customWidth="1"/>
    <col min="8155" max="8155" width="15" style="137" customWidth="1"/>
    <col min="8156" max="8156" width="1" style="137" customWidth="1"/>
    <col min="8157" max="8157" width="11.7109375" style="137" customWidth="1"/>
    <col min="8158" max="8158" width="1" style="137" customWidth="1"/>
    <col min="8159" max="8159" width="12.7109375" style="137" customWidth="1"/>
    <col min="8160" max="8160" width="1" style="137" customWidth="1"/>
    <col min="8161" max="8161" width="12.140625" style="137" customWidth="1"/>
    <col min="8162" max="8162" width="0.140625" style="137" customWidth="1"/>
    <col min="8163" max="8397" width="9" style="137"/>
    <col min="8398" max="8399" width="1.7109375" style="137" customWidth="1"/>
    <col min="8400" max="8400" width="50.28515625" style="137" customWidth="1"/>
    <col min="8401" max="8401" width="7.7109375" style="137" customWidth="1"/>
    <col min="8402" max="8402" width="1" style="137" customWidth="1"/>
    <col min="8403" max="8403" width="11.28515625" style="137" customWidth="1"/>
    <col min="8404" max="8404" width="1" style="137" customWidth="1"/>
    <col min="8405" max="8405" width="13.140625" style="137" customWidth="1"/>
    <col min="8406" max="8406" width="1" style="137" customWidth="1"/>
    <col min="8407" max="8407" width="10.7109375" style="137" customWidth="1"/>
    <col min="8408" max="8408" width="1" style="137" customWidth="1"/>
    <col min="8409" max="8409" width="11.28515625" style="137" customWidth="1"/>
    <col min="8410" max="8410" width="1" style="137" customWidth="1"/>
    <col min="8411" max="8411" width="15" style="137" customWidth="1"/>
    <col min="8412" max="8412" width="1" style="137" customWidth="1"/>
    <col min="8413" max="8413" width="11.7109375" style="137" customWidth="1"/>
    <col min="8414" max="8414" width="1" style="137" customWidth="1"/>
    <col min="8415" max="8415" width="12.7109375" style="137" customWidth="1"/>
    <col min="8416" max="8416" width="1" style="137" customWidth="1"/>
    <col min="8417" max="8417" width="12.140625" style="137" customWidth="1"/>
    <col min="8418" max="8418" width="0.140625" style="137" customWidth="1"/>
    <col min="8419" max="8653" width="9" style="137"/>
    <col min="8654" max="8655" width="1.7109375" style="137" customWidth="1"/>
    <col min="8656" max="8656" width="50.28515625" style="137" customWidth="1"/>
    <col min="8657" max="8657" width="7.7109375" style="137" customWidth="1"/>
    <col min="8658" max="8658" width="1" style="137" customWidth="1"/>
    <col min="8659" max="8659" width="11.28515625" style="137" customWidth="1"/>
    <col min="8660" max="8660" width="1" style="137" customWidth="1"/>
    <col min="8661" max="8661" width="13.140625" style="137" customWidth="1"/>
    <col min="8662" max="8662" width="1" style="137" customWidth="1"/>
    <col min="8663" max="8663" width="10.7109375" style="137" customWidth="1"/>
    <col min="8664" max="8664" width="1" style="137" customWidth="1"/>
    <col min="8665" max="8665" width="11.28515625" style="137" customWidth="1"/>
    <col min="8666" max="8666" width="1" style="137" customWidth="1"/>
    <col min="8667" max="8667" width="15" style="137" customWidth="1"/>
    <col min="8668" max="8668" width="1" style="137" customWidth="1"/>
    <col min="8669" max="8669" width="11.7109375" style="137" customWidth="1"/>
    <col min="8670" max="8670" width="1" style="137" customWidth="1"/>
    <col min="8671" max="8671" width="12.7109375" style="137" customWidth="1"/>
    <col min="8672" max="8672" width="1" style="137" customWidth="1"/>
    <col min="8673" max="8673" width="12.140625" style="137" customWidth="1"/>
    <col min="8674" max="8674" width="0.140625" style="137" customWidth="1"/>
    <col min="8675" max="8909" width="9" style="137"/>
    <col min="8910" max="8911" width="1.7109375" style="137" customWidth="1"/>
    <col min="8912" max="8912" width="50.28515625" style="137" customWidth="1"/>
    <col min="8913" max="8913" width="7.7109375" style="137" customWidth="1"/>
    <col min="8914" max="8914" width="1" style="137" customWidth="1"/>
    <col min="8915" max="8915" width="11.28515625" style="137" customWidth="1"/>
    <col min="8916" max="8916" width="1" style="137" customWidth="1"/>
    <col min="8917" max="8917" width="13.140625" style="137" customWidth="1"/>
    <col min="8918" max="8918" width="1" style="137" customWidth="1"/>
    <col min="8919" max="8919" width="10.7109375" style="137" customWidth="1"/>
    <col min="8920" max="8920" width="1" style="137" customWidth="1"/>
    <col min="8921" max="8921" width="11.28515625" style="137" customWidth="1"/>
    <col min="8922" max="8922" width="1" style="137" customWidth="1"/>
    <col min="8923" max="8923" width="15" style="137" customWidth="1"/>
    <col min="8924" max="8924" width="1" style="137" customWidth="1"/>
    <col min="8925" max="8925" width="11.7109375" style="137" customWidth="1"/>
    <col min="8926" max="8926" width="1" style="137" customWidth="1"/>
    <col min="8927" max="8927" width="12.7109375" style="137" customWidth="1"/>
    <col min="8928" max="8928" width="1" style="137" customWidth="1"/>
    <col min="8929" max="8929" width="12.140625" style="137" customWidth="1"/>
    <col min="8930" max="8930" width="0.140625" style="137" customWidth="1"/>
    <col min="8931" max="9165" width="9" style="137"/>
    <col min="9166" max="9167" width="1.7109375" style="137" customWidth="1"/>
    <col min="9168" max="9168" width="50.28515625" style="137" customWidth="1"/>
    <col min="9169" max="9169" width="7.7109375" style="137" customWidth="1"/>
    <col min="9170" max="9170" width="1" style="137" customWidth="1"/>
    <col min="9171" max="9171" width="11.28515625" style="137" customWidth="1"/>
    <col min="9172" max="9172" width="1" style="137" customWidth="1"/>
    <col min="9173" max="9173" width="13.140625" style="137" customWidth="1"/>
    <col min="9174" max="9174" width="1" style="137" customWidth="1"/>
    <col min="9175" max="9175" width="10.7109375" style="137" customWidth="1"/>
    <col min="9176" max="9176" width="1" style="137" customWidth="1"/>
    <col min="9177" max="9177" width="11.28515625" style="137" customWidth="1"/>
    <col min="9178" max="9178" width="1" style="137" customWidth="1"/>
    <col min="9179" max="9179" width="15" style="137" customWidth="1"/>
    <col min="9180" max="9180" width="1" style="137" customWidth="1"/>
    <col min="9181" max="9181" width="11.7109375" style="137" customWidth="1"/>
    <col min="9182" max="9182" width="1" style="137" customWidth="1"/>
    <col min="9183" max="9183" width="12.7109375" style="137" customWidth="1"/>
    <col min="9184" max="9184" width="1" style="137" customWidth="1"/>
    <col min="9185" max="9185" width="12.140625" style="137" customWidth="1"/>
    <col min="9186" max="9186" width="0.140625" style="137" customWidth="1"/>
    <col min="9187" max="9421" width="9" style="137"/>
    <col min="9422" max="9423" width="1.7109375" style="137" customWidth="1"/>
    <col min="9424" max="9424" width="50.28515625" style="137" customWidth="1"/>
    <col min="9425" max="9425" width="7.7109375" style="137" customWidth="1"/>
    <col min="9426" max="9426" width="1" style="137" customWidth="1"/>
    <col min="9427" max="9427" width="11.28515625" style="137" customWidth="1"/>
    <col min="9428" max="9428" width="1" style="137" customWidth="1"/>
    <col min="9429" max="9429" width="13.140625" style="137" customWidth="1"/>
    <col min="9430" max="9430" width="1" style="137" customWidth="1"/>
    <col min="9431" max="9431" width="10.7109375" style="137" customWidth="1"/>
    <col min="9432" max="9432" width="1" style="137" customWidth="1"/>
    <col min="9433" max="9433" width="11.28515625" style="137" customWidth="1"/>
    <col min="9434" max="9434" width="1" style="137" customWidth="1"/>
    <col min="9435" max="9435" width="15" style="137" customWidth="1"/>
    <col min="9436" max="9436" width="1" style="137" customWidth="1"/>
    <col min="9437" max="9437" width="11.7109375" style="137" customWidth="1"/>
    <col min="9438" max="9438" width="1" style="137" customWidth="1"/>
    <col min="9439" max="9439" width="12.7109375" style="137" customWidth="1"/>
    <col min="9440" max="9440" width="1" style="137" customWidth="1"/>
    <col min="9441" max="9441" width="12.140625" style="137" customWidth="1"/>
    <col min="9442" max="9442" width="0.140625" style="137" customWidth="1"/>
    <col min="9443" max="9677" width="9" style="137"/>
    <col min="9678" max="9679" width="1.7109375" style="137" customWidth="1"/>
    <col min="9680" max="9680" width="50.28515625" style="137" customWidth="1"/>
    <col min="9681" max="9681" width="7.7109375" style="137" customWidth="1"/>
    <col min="9682" max="9682" width="1" style="137" customWidth="1"/>
    <col min="9683" max="9683" width="11.28515625" style="137" customWidth="1"/>
    <col min="9684" max="9684" width="1" style="137" customWidth="1"/>
    <col min="9685" max="9685" width="13.140625" style="137" customWidth="1"/>
    <col min="9686" max="9686" width="1" style="137" customWidth="1"/>
    <col min="9687" max="9687" width="10.7109375" style="137" customWidth="1"/>
    <col min="9688" max="9688" width="1" style="137" customWidth="1"/>
    <col min="9689" max="9689" width="11.28515625" style="137" customWidth="1"/>
    <col min="9690" max="9690" width="1" style="137" customWidth="1"/>
    <col min="9691" max="9691" width="15" style="137" customWidth="1"/>
    <col min="9692" max="9692" width="1" style="137" customWidth="1"/>
    <col min="9693" max="9693" width="11.7109375" style="137" customWidth="1"/>
    <col min="9694" max="9694" width="1" style="137" customWidth="1"/>
    <col min="9695" max="9695" width="12.7109375" style="137" customWidth="1"/>
    <col min="9696" max="9696" width="1" style="137" customWidth="1"/>
    <col min="9697" max="9697" width="12.140625" style="137" customWidth="1"/>
    <col min="9698" max="9698" width="0.140625" style="137" customWidth="1"/>
    <col min="9699" max="9933" width="9" style="137"/>
    <col min="9934" max="9935" width="1.7109375" style="137" customWidth="1"/>
    <col min="9936" max="9936" width="50.28515625" style="137" customWidth="1"/>
    <col min="9937" max="9937" width="7.7109375" style="137" customWidth="1"/>
    <col min="9938" max="9938" width="1" style="137" customWidth="1"/>
    <col min="9939" max="9939" width="11.28515625" style="137" customWidth="1"/>
    <col min="9940" max="9940" width="1" style="137" customWidth="1"/>
    <col min="9941" max="9941" width="13.140625" style="137" customWidth="1"/>
    <col min="9942" max="9942" width="1" style="137" customWidth="1"/>
    <col min="9943" max="9943" width="10.7109375" style="137" customWidth="1"/>
    <col min="9944" max="9944" width="1" style="137" customWidth="1"/>
    <col min="9945" max="9945" width="11.28515625" style="137" customWidth="1"/>
    <col min="9946" max="9946" width="1" style="137" customWidth="1"/>
    <col min="9947" max="9947" width="15" style="137" customWidth="1"/>
    <col min="9948" max="9948" width="1" style="137" customWidth="1"/>
    <col min="9949" max="9949" width="11.7109375" style="137" customWidth="1"/>
    <col min="9950" max="9950" width="1" style="137" customWidth="1"/>
    <col min="9951" max="9951" width="12.7109375" style="137" customWidth="1"/>
    <col min="9952" max="9952" width="1" style="137" customWidth="1"/>
    <col min="9953" max="9953" width="12.140625" style="137" customWidth="1"/>
    <col min="9954" max="9954" width="0.140625" style="137" customWidth="1"/>
    <col min="9955" max="10189" width="9" style="137"/>
    <col min="10190" max="10191" width="1.7109375" style="137" customWidth="1"/>
    <col min="10192" max="10192" width="50.28515625" style="137" customWidth="1"/>
    <col min="10193" max="10193" width="7.7109375" style="137" customWidth="1"/>
    <col min="10194" max="10194" width="1" style="137" customWidth="1"/>
    <col min="10195" max="10195" width="11.28515625" style="137" customWidth="1"/>
    <col min="10196" max="10196" width="1" style="137" customWidth="1"/>
    <col min="10197" max="10197" width="13.140625" style="137" customWidth="1"/>
    <col min="10198" max="10198" width="1" style="137" customWidth="1"/>
    <col min="10199" max="10199" width="10.7109375" style="137" customWidth="1"/>
    <col min="10200" max="10200" width="1" style="137" customWidth="1"/>
    <col min="10201" max="10201" width="11.28515625" style="137" customWidth="1"/>
    <col min="10202" max="10202" width="1" style="137" customWidth="1"/>
    <col min="10203" max="10203" width="15" style="137" customWidth="1"/>
    <col min="10204" max="10204" width="1" style="137" customWidth="1"/>
    <col min="10205" max="10205" width="11.7109375" style="137" customWidth="1"/>
    <col min="10206" max="10206" width="1" style="137" customWidth="1"/>
    <col min="10207" max="10207" width="12.7109375" style="137" customWidth="1"/>
    <col min="10208" max="10208" width="1" style="137" customWidth="1"/>
    <col min="10209" max="10209" width="12.140625" style="137" customWidth="1"/>
    <col min="10210" max="10210" width="0.140625" style="137" customWidth="1"/>
    <col min="10211" max="10445" width="9" style="137"/>
    <col min="10446" max="10447" width="1.7109375" style="137" customWidth="1"/>
    <col min="10448" max="10448" width="50.28515625" style="137" customWidth="1"/>
    <col min="10449" max="10449" width="7.7109375" style="137" customWidth="1"/>
    <col min="10450" max="10450" width="1" style="137" customWidth="1"/>
    <col min="10451" max="10451" width="11.28515625" style="137" customWidth="1"/>
    <col min="10452" max="10452" width="1" style="137" customWidth="1"/>
    <col min="10453" max="10453" width="13.140625" style="137" customWidth="1"/>
    <col min="10454" max="10454" width="1" style="137" customWidth="1"/>
    <col min="10455" max="10455" width="10.7109375" style="137" customWidth="1"/>
    <col min="10456" max="10456" width="1" style="137" customWidth="1"/>
    <col min="10457" max="10457" width="11.28515625" style="137" customWidth="1"/>
    <col min="10458" max="10458" width="1" style="137" customWidth="1"/>
    <col min="10459" max="10459" width="15" style="137" customWidth="1"/>
    <col min="10460" max="10460" width="1" style="137" customWidth="1"/>
    <col min="10461" max="10461" width="11.7109375" style="137" customWidth="1"/>
    <col min="10462" max="10462" width="1" style="137" customWidth="1"/>
    <col min="10463" max="10463" width="12.7109375" style="137" customWidth="1"/>
    <col min="10464" max="10464" width="1" style="137" customWidth="1"/>
    <col min="10465" max="10465" width="12.140625" style="137" customWidth="1"/>
    <col min="10466" max="10466" width="0.140625" style="137" customWidth="1"/>
    <col min="10467" max="10701" width="9" style="137"/>
    <col min="10702" max="10703" width="1.7109375" style="137" customWidth="1"/>
    <col min="10704" max="10704" width="50.28515625" style="137" customWidth="1"/>
    <col min="10705" max="10705" width="7.7109375" style="137" customWidth="1"/>
    <col min="10706" max="10706" width="1" style="137" customWidth="1"/>
    <col min="10707" max="10707" width="11.28515625" style="137" customWidth="1"/>
    <col min="10708" max="10708" width="1" style="137" customWidth="1"/>
    <col min="10709" max="10709" width="13.140625" style="137" customWidth="1"/>
    <col min="10710" max="10710" width="1" style="137" customWidth="1"/>
    <col min="10711" max="10711" width="10.7109375" style="137" customWidth="1"/>
    <col min="10712" max="10712" width="1" style="137" customWidth="1"/>
    <col min="10713" max="10713" width="11.28515625" style="137" customWidth="1"/>
    <col min="10714" max="10714" width="1" style="137" customWidth="1"/>
    <col min="10715" max="10715" width="15" style="137" customWidth="1"/>
    <col min="10716" max="10716" width="1" style="137" customWidth="1"/>
    <col min="10717" max="10717" width="11.7109375" style="137" customWidth="1"/>
    <col min="10718" max="10718" width="1" style="137" customWidth="1"/>
    <col min="10719" max="10719" width="12.7109375" style="137" customWidth="1"/>
    <col min="10720" max="10720" width="1" style="137" customWidth="1"/>
    <col min="10721" max="10721" width="12.140625" style="137" customWidth="1"/>
    <col min="10722" max="10722" width="0.140625" style="137" customWidth="1"/>
    <col min="10723" max="10957" width="9" style="137"/>
    <col min="10958" max="10959" width="1.7109375" style="137" customWidth="1"/>
    <col min="10960" max="10960" width="50.28515625" style="137" customWidth="1"/>
    <col min="10961" max="10961" width="7.7109375" style="137" customWidth="1"/>
    <col min="10962" max="10962" width="1" style="137" customWidth="1"/>
    <col min="10963" max="10963" width="11.28515625" style="137" customWidth="1"/>
    <col min="10964" max="10964" width="1" style="137" customWidth="1"/>
    <col min="10965" max="10965" width="13.140625" style="137" customWidth="1"/>
    <col min="10966" max="10966" width="1" style="137" customWidth="1"/>
    <col min="10967" max="10967" width="10.7109375" style="137" customWidth="1"/>
    <col min="10968" max="10968" width="1" style="137" customWidth="1"/>
    <col min="10969" max="10969" width="11.28515625" style="137" customWidth="1"/>
    <col min="10970" max="10970" width="1" style="137" customWidth="1"/>
    <col min="10971" max="10971" width="15" style="137" customWidth="1"/>
    <col min="10972" max="10972" width="1" style="137" customWidth="1"/>
    <col min="10973" max="10973" width="11.7109375" style="137" customWidth="1"/>
    <col min="10974" max="10974" width="1" style="137" customWidth="1"/>
    <col min="10975" max="10975" width="12.7109375" style="137" customWidth="1"/>
    <col min="10976" max="10976" width="1" style="137" customWidth="1"/>
    <col min="10977" max="10977" width="12.140625" style="137" customWidth="1"/>
    <col min="10978" max="10978" width="0.140625" style="137" customWidth="1"/>
    <col min="10979" max="11213" width="9" style="137"/>
    <col min="11214" max="11215" width="1.7109375" style="137" customWidth="1"/>
    <col min="11216" max="11216" width="50.28515625" style="137" customWidth="1"/>
    <col min="11217" max="11217" width="7.7109375" style="137" customWidth="1"/>
    <col min="11218" max="11218" width="1" style="137" customWidth="1"/>
    <col min="11219" max="11219" width="11.28515625" style="137" customWidth="1"/>
    <col min="11220" max="11220" width="1" style="137" customWidth="1"/>
    <col min="11221" max="11221" width="13.140625" style="137" customWidth="1"/>
    <col min="11222" max="11222" width="1" style="137" customWidth="1"/>
    <col min="11223" max="11223" width="10.7109375" style="137" customWidth="1"/>
    <col min="11224" max="11224" width="1" style="137" customWidth="1"/>
    <col min="11225" max="11225" width="11.28515625" style="137" customWidth="1"/>
    <col min="11226" max="11226" width="1" style="137" customWidth="1"/>
    <col min="11227" max="11227" width="15" style="137" customWidth="1"/>
    <col min="11228" max="11228" width="1" style="137" customWidth="1"/>
    <col min="11229" max="11229" width="11.7109375" style="137" customWidth="1"/>
    <col min="11230" max="11230" width="1" style="137" customWidth="1"/>
    <col min="11231" max="11231" width="12.7109375" style="137" customWidth="1"/>
    <col min="11232" max="11232" width="1" style="137" customWidth="1"/>
    <col min="11233" max="11233" width="12.140625" style="137" customWidth="1"/>
    <col min="11234" max="11234" width="0.140625" style="137" customWidth="1"/>
    <col min="11235" max="11469" width="9" style="137"/>
    <col min="11470" max="11471" width="1.7109375" style="137" customWidth="1"/>
    <col min="11472" max="11472" width="50.28515625" style="137" customWidth="1"/>
    <col min="11473" max="11473" width="7.7109375" style="137" customWidth="1"/>
    <col min="11474" max="11474" width="1" style="137" customWidth="1"/>
    <col min="11475" max="11475" width="11.28515625" style="137" customWidth="1"/>
    <col min="11476" max="11476" width="1" style="137" customWidth="1"/>
    <col min="11477" max="11477" width="13.140625" style="137" customWidth="1"/>
    <col min="11478" max="11478" width="1" style="137" customWidth="1"/>
    <col min="11479" max="11479" width="10.7109375" style="137" customWidth="1"/>
    <col min="11480" max="11480" width="1" style="137" customWidth="1"/>
    <col min="11481" max="11481" width="11.28515625" style="137" customWidth="1"/>
    <col min="11482" max="11482" width="1" style="137" customWidth="1"/>
    <col min="11483" max="11483" width="15" style="137" customWidth="1"/>
    <col min="11484" max="11484" width="1" style="137" customWidth="1"/>
    <col min="11485" max="11485" width="11.7109375" style="137" customWidth="1"/>
    <col min="11486" max="11486" width="1" style="137" customWidth="1"/>
    <col min="11487" max="11487" width="12.7109375" style="137" customWidth="1"/>
    <col min="11488" max="11488" width="1" style="137" customWidth="1"/>
    <col min="11489" max="11489" width="12.140625" style="137" customWidth="1"/>
    <col min="11490" max="11490" width="0.140625" style="137" customWidth="1"/>
    <col min="11491" max="11725" width="9" style="137"/>
    <col min="11726" max="11727" width="1.7109375" style="137" customWidth="1"/>
    <col min="11728" max="11728" width="50.28515625" style="137" customWidth="1"/>
    <col min="11729" max="11729" width="7.7109375" style="137" customWidth="1"/>
    <col min="11730" max="11730" width="1" style="137" customWidth="1"/>
    <col min="11731" max="11731" width="11.28515625" style="137" customWidth="1"/>
    <col min="11732" max="11732" width="1" style="137" customWidth="1"/>
    <col min="11733" max="11733" width="13.140625" style="137" customWidth="1"/>
    <col min="11734" max="11734" width="1" style="137" customWidth="1"/>
    <col min="11735" max="11735" width="10.7109375" style="137" customWidth="1"/>
    <col min="11736" max="11736" width="1" style="137" customWidth="1"/>
    <col min="11737" max="11737" width="11.28515625" style="137" customWidth="1"/>
    <col min="11738" max="11738" width="1" style="137" customWidth="1"/>
    <col min="11739" max="11739" width="15" style="137" customWidth="1"/>
    <col min="11740" max="11740" width="1" style="137" customWidth="1"/>
    <col min="11741" max="11741" width="11.7109375" style="137" customWidth="1"/>
    <col min="11742" max="11742" width="1" style="137" customWidth="1"/>
    <col min="11743" max="11743" width="12.7109375" style="137" customWidth="1"/>
    <col min="11744" max="11744" width="1" style="137" customWidth="1"/>
    <col min="11745" max="11745" width="12.140625" style="137" customWidth="1"/>
    <col min="11746" max="11746" width="0.140625" style="137" customWidth="1"/>
    <col min="11747" max="11981" width="9" style="137"/>
    <col min="11982" max="11983" width="1.7109375" style="137" customWidth="1"/>
    <col min="11984" max="11984" width="50.28515625" style="137" customWidth="1"/>
    <col min="11985" max="11985" width="7.7109375" style="137" customWidth="1"/>
    <col min="11986" max="11986" width="1" style="137" customWidth="1"/>
    <col min="11987" max="11987" width="11.28515625" style="137" customWidth="1"/>
    <col min="11988" max="11988" width="1" style="137" customWidth="1"/>
    <col min="11989" max="11989" width="13.140625" style="137" customWidth="1"/>
    <col min="11990" max="11990" width="1" style="137" customWidth="1"/>
    <col min="11991" max="11991" width="10.7109375" style="137" customWidth="1"/>
    <col min="11992" max="11992" width="1" style="137" customWidth="1"/>
    <col min="11993" max="11993" width="11.28515625" style="137" customWidth="1"/>
    <col min="11994" max="11994" width="1" style="137" customWidth="1"/>
    <col min="11995" max="11995" width="15" style="137" customWidth="1"/>
    <col min="11996" max="11996" width="1" style="137" customWidth="1"/>
    <col min="11997" max="11997" width="11.7109375" style="137" customWidth="1"/>
    <col min="11998" max="11998" width="1" style="137" customWidth="1"/>
    <col min="11999" max="11999" width="12.7109375" style="137" customWidth="1"/>
    <col min="12000" max="12000" width="1" style="137" customWidth="1"/>
    <col min="12001" max="12001" width="12.140625" style="137" customWidth="1"/>
    <col min="12002" max="12002" width="0.140625" style="137" customWidth="1"/>
    <col min="12003" max="12237" width="9" style="137"/>
    <col min="12238" max="12239" width="1.7109375" style="137" customWidth="1"/>
    <col min="12240" max="12240" width="50.28515625" style="137" customWidth="1"/>
    <col min="12241" max="12241" width="7.7109375" style="137" customWidth="1"/>
    <col min="12242" max="12242" width="1" style="137" customWidth="1"/>
    <col min="12243" max="12243" width="11.28515625" style="137" customWidth="1"/>
    <col min="12244" max="12244" width="1" style="137" customWidth="1"/>
    <col min="12245" max="12245" width="13.140625" style="137" customWidth="1"/>
    <col min="12246" max="12246" width="1" style="137" customWidth="1"/>
    <col min="12247" max="12247" width="10.7109375" style="137" customWidth="1"/>
    <col min="12248" max="12248" width="1" style="137" customWidth="1"/>
    <col min="12249" max="12249" width="11.28515625" style="137" customWidth="1"/>
    <col min="12250" max="12250" width="1" style="137" customWidth="1"/>
    <col min="12251" max="12251" width="15" style="137" customWidth="1"/>
    <col min="12252" max="12252" width="1" style="137" customWidth="1"/>
    <col min="12253" max="12253" width="11.7109375" style="137" customWidth="1"/>
    <col min="12254" max="12254" width="1" style="137" customWidth="1"/>
    <col min="12255" max="12255" width="12.7109375" style="137" customWidth="1"/>
    <col min="12256" max="12256" width="1" style="137" customWidth="1"/>
    <col min="12257" max="12257" width="12.140625" style="137" customWidth="1"/>
    <col min="12258" max="12258" width="0.140625" style="137" customWidth="1"/>
    <col min="12259" max="12493" width="9" style="137"/>
    <col min="12494" max="12495" width="1.7109375" style="137" customWidth="1"/>
    <col min="12496" max="12496" width="50.28515625" style="137" customWidth="1"/>
    <col min="12497" max="12497" width="7.7109375" style="137" customWidth="1"/>
    <col min="12498" max="12498" width="1" style="137" customWidth="1"/>
    <col min="12499" max="12499" width="11.28515625" style="137" customWidth="1"/>
    <col min="12500" max="12500" width="1" style="137" customWidth="1"/>
    <col min="12501" max="12501" width="13.140625" style="137" customWidth="1"/>
    <col min="12502" max="12502" width="1" style="137" customWidth="1"/>
    <col min="12503" max="12503" width="10.7109375" style="137" customWidth="1"/>
    <col min="12504" max="12504" width="1" style="137" customWidth="1"/>
    <col min="12505" max="12505" width="11.28515625" style="137" customWidth="1"/>
    <col min="12506" max="12506" width="1" style="137" customWidth="1"/>
    <col min="12507" max="12507" width="15" style="137" customWidth="1"/>
    <col min="12508" max="12508" width="1" style="137" customWidth="1"/>
    <col min="12509" max="12509" width="11.7109375" style="137" customWidth="1"/>
    <col min="12510" max="12510" width="1" style="137" customWidth="1"/>
    <col min="12511" max="12511" width="12.7109375" style="137" customWidth="1"/>
    <col min="12512" max="12512" width="1" style="137" customWidth="1"/>
    <col min="12513" max="12513" width="12.140625" style="137" customWidth="1"/>
    <col min="12514" max="12514" width="0.140625" style="137" customWidth="1"/>
    <col min="12515" max="12749" width="9" style="137"/>
    <col min="12750" max="12751" width="1.7109375" style="137" customWidth="1"/>
    <col min="12752" max="12752" width="50.28515625" style="137" customWidth="1"/>
    <col min="12753" max="12753" width="7.7109375" style="137" customWidth="1"/>
    <col min="12754" max="12754" width="1" style="137" customWidth="1"/>
    <col min="12755" max="12755" width="11.28515625" style="137" customWidth="1"/>
    <col min="12756" max="12756" width="1" style="137" customWidth="1"/>
    <col min="12757" max="12757" width="13.140625" style="137" customWidth="1"/>
    <col min="12758" max="12758" width="1" style="137" customWidth="1"/>
    <col min="12759" max="12759" width="10.7109375" style="137" customWidth="1"/>
    <col min="12760" max="12760" width="1" style="137" customWidth="1"/>
    <col min="12761" max="12761" width="11.28515625" style="137" customWidth="1"/>
    <col min="12762" max="12762" width="1" style="137" customWidth="1"/>
    <col min="12763" max="12763" width="15" style="137" customWidth="1"/>
    <col min="12764" max="12764" width="1" style="137" customWidth="1"/>
    <col min="12765" max="12765" width="11.7109375" style="137" customWidth="1"/>
    <col min="12766" max="12766" width="1" style="137" customWidth="1"/>
    <col min="12767" max="12767" width="12.7109375" style="137" customWidth="1"/>
    <col min="12768" max="12768" width="1" style="137" customWidth="1"/>
    <col min="12769" max="12769" width="12.140625" style="137" customWidth="1"/>
    <col min="12770" max="12770" width="0.140625" style="137" customWidth="1"/>
    <col min="12771" max="13005" width="9" style="137"/>
    <col min="13006" max="13007" width="1.7109375" style="137" customWidth="1"/>
    <col min="13008" max="13008" width="50.28515625" style="137" customWidth="1"/>
    <col min="13009" max="13009" width="7.7109375" style="137" customWidth="1"/>
    <col min="13010" max="13010" width="1" style="137" customWidth="1"/>
    <col min="13011" max="13011" width="11.28515625" style="137" customWidth="1"/>
    <col min="13012" max="13012" width="1" style="137" customWidth="1"/>
    <col min="13013" max="13013" width="13.140625" style="137" customWidth="1"/>
    <col min="13014" max="13014" width="1" style="137" customWidth="1"/>
    <col min="13015" max="13015" width="10.7109375" style="137" customWidth="1"/>
    <col min="13016" max="13016" width="1" style="137" customWidth="1"/>
    <col min="13017" max="13017" width="11.28515625" style="137" customWidth="1"/>
    <col min="13018" max="13018" width="1" style="137" customWidth="1"/>
    <col min="13019" max="13019" width="15" style="137" customWidth="1"/>
    <col min="13020" max="13020" width="1" style="137" customWidth="1"/>
    <col min="13021" max="13021" width="11.7109375" style="137" customWidth="1"/>
    <col min="13022" max="13022" width="1" style="137" customWidth="1"/>
    <col min="13023" max="13023" width="12.7109375" style="137" customWidth="1"/>
    <col min="13024" max="13024" width="1" style="137" customWidth="1"/>
    <col min="13025" max="13025" width="12.140625" style="137" customWidth="1"/>
    <col min="13026" max="13026" width="0.140625" style="137" customWidth="1"/>
    <col min="13027" max="13261" width="9" style="137"/>
    <col min="13262" max="13263" width="1.7109375" style="137" customWidth="1"/>
    <col min="13264" max="13264" width="50.28515625" style="137" customWidth="1"/>
    <col min="13265" max="13265" width="7.7109375" style="137" customWidth="1"/>
    <col min="13266" max="13266" width="1" style="137" customWidth="1"/>
    <col min="13267" max="13267" width="11.28515625" style="137" customWidth="1"/>
    <col min="13268" max="13268" width="1" style="137" customWidth="1"/>
    <col min="13269" max="13269" width="13.140625" style="137" customWidth="1"/>
    <col min="13270" max="13270" width="1" style="137" customWidth="1"/>
    <col min="13271" max="13271" width="10.7109375" style="137" customWidth="1"/>
    <col min="13272" max="13272" width="1" style="137" customWidth="1"/>
    <col min="13273" max="13273" width="11.28515625" style="137" customWidth="1"/>
    <col min="13274" max="13274" width="1" style="137" customWidth="1"/>
    <col min="13275" max="13275" width="15" style="137" customWidth="1"/>
    <col min="13276" max="13276" width="1" style="137" customWidth="1"/>
    <col min="13277" max="13277" width="11.7109375" style="137" customWidth="1"/>
    <col min="13278" max="13278" width="1" style="137" customWidth="1"/>
    <col min="13279" max="13279" width="12.7109375" style="137" customWidth="1"/>
    <col min="13280" max="13280" width="1" style="137" customWidth="1"/>
    <col min="13281" max="13281" width="12.140625" style="137" customWidth="1"/>
    <col min="13282" max="13282" width="0.140625" style="137" customWidth="1"/>
    <col min="13283" max="13517" width="9" style="137"/>
    <col min="13518" max="13519" width="1.7109375" style="137" customWidth="1"/>
    <col min="13520" max="13520" width="50.28515625" style="137" customWidth="1"/>
    <col min="13521" max="13521" width="7.7109375" style="137" customWidth="1"/>
    <col min="13522" max="13522" width="1" style="137" customWidth="1"/>
    <col min="13523" max="13523" width="11.28515625" style="137" customWidth="1"/>
    <col min="13524" max="13524" width="1" style="137" customWidth="1"/>
    <col min="13525" max="13525" width="13.140625" style="137" customWidth="1"/>
    <col min="13526" max="13526" width="1" style="137" customWidth="1"/>
    <col min="13527" max="13527" width="10.7109375" style="137" customWidth="1"/>
    <col min="13528" max="13528" width="1" style="137" customWidth="1"/>
    <col min="13529" max="13529" width="11.28515625" style="137" customWidth="1"/>
    <col min="13530" max="13530" width="1" style="137" customWidth="1"/>
    <col min="13531" max="13531" width="15" style="137" customWidth="1"/>
    <col min="13532" max="13532" width="1" style="137" customWidth="1"/>
    <col min="13533" max="13533" width="11.7109375" style="137" customWidth="1"/>
    <col min="13534" max="13534" width="1" style="137" customWidth="1"/>
    <col min="13535" max="13535" width="12.7109375" style="137" customWidth="1"/>
    <col min="13536" max="13536" width="1" style="137" customWidth="1"/>
    <col min="13537" max="13537" width="12.140625" style="137" customWidth="1"/>
    <col min="13538" max="13538" width="0.140625" style="137" customWidth="1"/>
    <col min="13539" max="13773" width="9" style="137"/>
    <col min="13774" max="13775" width="1.7109375" style="137" customWidth="1"/>
    <col min="13776" max="13776" width="50.28515625" style="137" customWidth="1"/>
    <col min="13777" max="13777" width="7.7109375" style="137" customWidth="1"/>
    <col min="13778" max="13778" width="1" style="137" customWidth="1"/>
    <col min="13779" max="13779" width="11.28515625" style="137" customWidth="1"/>
    <col min="13780" max="13780" width="1" style="137" customWidth="1"/>
    <col min="13781" max="13781" width="13.140625" style="137" customWidth="1"/>
    <col min="13782" max="13782" width="1" style="137" customWidth="1"/>
    <col min="13783" max="13783" width="10.7109375" style="137" customWidth="1"/>
    <col min="13784" max="13784" width="1" style="137" customWidth="1"/>
    <col min="13785" max="13785" width="11.28515625" style="137" customWidth="1"/>
    <col min="13786" max="13786" width="1" style="137" customWidth="1"/>
    <col min="13787" max="13787" width="15" style="137" customWidth="1"/>
    <col min="13788" max="13788" width="1" style="137" customWidth="1"/>
    <col min="13789" max="13789" width="11.7109375" style="137" customWidth="1"/>
    <col min="13790" max="13790" width="1" style="137" customWidth="1"/>
    <col min="13791" max="13791" width="12.7109375" style="137" customWidth="1"/>
    <col min="13792" max="13792" width="1" style="137" customWidth="1"/>
    <col min="13793" max="13793" width="12.140625" style="137" customWidth="1"/>
    <col min="13794" max="13794" width="0.140625" style="137" customWidth="1"/>
    <col min="13795" max="14029" width="9" style="137"/>
    <col min="14030" max="14031" width="1.7109375" style="137" customWidth="1"/>
    <col min="14032" max="14032" width="50.28515625" style="137" customWidth="1"/>
    <col min="14033" max="14033" width="7.7109375" style="137" customWidth="1"/>
    <col min="14034" max="14034" width="1" style="137" customWidth="1"/>
    <col min="14035" max="14035" width="11.28515625" style="137" customWidth="1"/>
    <col min="14036" max="14036" width="1" style="137" customWidth="1"/>
    <col min="14037" max="14037" width="13.140625" style="137" customWidth="1"/>
    <col min="14038" max="14038" width="1" style="137" customWidth="1"/>
    <col min="14039" max="14039" width="10.7109375" style="137" customWidth="1"/>
    <col min="14040" max="14040" width="1" style="137" customWidth="1"/>
    <col min="14041" max="14041" width="11.28515625" style="137" customWidth="1"/>
    <col min="14042" max="14042" width="1" style="137" customWidth="1"/>
    <col min="14043" max="14043" width="15" style="137" customWidth="1"/>
    <col min="14044" max="14044" width="1" style="137" customWidth="1"/>
    <col min="14045" max="14045" width="11.7109375" style="137" customWidth="1"/>
    <col min="14046" max="14046" width="1" style="137" customWidth="1"/>
    <col min="14047" max="14047" width="12.7109375" style="137" customWidth="1"/>
    <col min="14048" max="14048" width="1" style="137" customWidth="1"/>
    <col min="14049" max="14049" width="12.140625" style="137" customWidth="1"/>
    <col min="14050" max="14050" width="0.140625" style="137" customWidth="1"/>
    <col min="14051" max="14285" width="9" style="137"/>
    <col min="14286" max="14287" width="1.7109375" style="137" customWidth="1"/>
    <col min="14288" max="14288" width="50.28515625" style="137" customWidth="1"/>
    <col min="14289" max="14289" width="7.7109375" style="137" customWidth="1"/>
    <col min="14290" max="14290" width="1" style="137" customWidth="1"/>
    <col min="14291" max="14291" width="11.28515625" style="137" customWidth="1"/>
    <col min="14292" max="14292" width="1" style="137" customWidth="1"/>
    <col min="14293" max="14293" width="13.140625" style="137" customWidth="1"/>
    <col min="14294" max="14294" width="1" style="137" customWidth="1"/>
    <col min="14295" max="14295" width="10.7109375" style="137" customWidth="1"/>
    <col min="14296" max="14296" width="1" style="137" customWidth="1"/>
    <col min="14297" max="14297" width="11.28515625" style="137" customWidth="1"/>
    <col min="14298" max="14298" width="1" style="137" customWidth="1"/>
    <col min="14299" max="14299" width="15" style="137" customWidth="1"/>
    <col min="14300" max="14300" width="1" style="137" customWidth="1"/>
    <col min="14301" max="14301" width="11.7109375" style="137" customWidth="1"/>
    <col min="14302" max="14302" width="1" style="137" customWidth="1"/>
    <col min="14303" max="14303" width="12.7109375" style="137" customWidth="1"/>
    <col min="14304" max="14304" width="1" style="137" customWidth="1"/>
    <col min="14305" max="14305" width="12.140625" style="137" customWidth="1"/>
    <col min="14306" max="14306" width="0.140625" style="137" customWidth="1"/>
    <col min="14307" max="14541" width="9" style="137"/>
    <col min="14542" max="14543" width="1.7109375" style="137" customWidth="1"/>
    <col min="14544" max="14544" width="50.28515625" style="137" customWidth="1"/>
    <col min="14545" max="14545" width="7.7109375" style="137" customWidth="1"/>
    <col min="14546" max="14546" width="1" style="137" customWidth="1"/>
    <col min="14547" max="14547" width="11.28515625" style="137" customWidth="1"/>
    <col min="14548" max="14548" width="1" style="137" customWidth="1"/>
    <col min="14549" max="14549" width="13.140625" style="137" customWidth="1"/>
    <col min="14550" max="14550" width="1" style="137" customWidth="1"/>
    <col min="14551" max="14551" width="10.7109375" style="137" customWidth="1"/>
    <col min="14552" max="14552" width="1" style="137" customWidth="1"/>
    <col min="14553" max="14553" width="11.28515625" style="137" customWidth="1"/>
    <col min="14554" max="14554" width="1" style="137" customWidth="1"/>
    <col min="14555" max="14555" width="15" style="137" customWidth="1"/>
    <col min="14556" max="14556" width="1" style="137" customWidth="1"/>
    <col min="14557" max="14557" width="11.7109375" style="137" customWidth="1"/>
    <col min="14558" max="14558" width="1" style="137" customWidth="1"/>
    <col min="14559" max="14559" width="12.7109375" style="137" customWidth="1"/>
    <col min="14560" max="14560" width="1" style="137" customWidth="1"/>
    <col min="14561" max="14561" width="12.140625" style="137" customWidth="1"/>
    <col min="14562" max="14562" width="0.140625" style="137" customWidth="1"/>
    <col min="14563" max="14797" width="9" style="137"/>
    <col min="14798" max="14799" width="1.7109375" style="137" customWidth="1"/>
    <col min="14800" max="14800" width="50.28515625" style="137" customWidth="1"/>
    <col min="14801" max="14801" width="7.7109375" style="137" customWidth="1"/>
    <col min="14802" max="14802" width="1" style="137" customWidth="1"/>
    <col min="14803" max="14803" width="11.28515625" style="137" customWidth="1"/>
    <col min="14804" max="14804" width="1" style="137" customWidth="1"/>
    <col min="14805" max="14805" width="13.140625" style="137" customWidth="1"/>
    <col min="14806" max="14806" width="1" style="137" customWidth="1"/>
    <col min="14807" max="14807" width="10.7109375" style="137" customWidth="1"/>
    <col min="14808" max="14808" width="1" style="137" customWidth="1"/>
    <col min="14809" max="14809" width="11.28515625" style="137" customWidth="1"/>
    <col min="14810" max="14810" width="1" style="137" customWidth="1"/>
    <col min="14811" max="14811" width="15" style="137" customWidth="1"/>
    <col min="14812" max="14812" width="1" style="137" customWidth="1"/>
    <col min="14813" max="14813" width="11.7109375" style="137" customWidth="1"/>
    <col min="14814" max="14814" width="1" style="137" customWidth="1"/>
    <col min="14815" max="14815" width="12.7109375" style="137" customWidth="1"/>
    <col min="14816" max="14816" width="1" style="137" customWidth="1"/>
    <col min="14817" max="14817" width="12.140625" style="137" customWidth="1"/>
    <col min="14818" max="14818" width="0.140625" style="137" customWidth="1"/>
    <col min="14819" max="15053" width="9" style="137"/>
    <col min="15054" max="15055" width="1.7109375" style="137" customWidth="1"/>
    <col min="15056" max="15056" width="50.28515625" style="137" customWidth="1"/>
    <col min="15057" max="15057" width="7.7109375" style="137" customWidth="1"/>
    <col min="15058" max="15058" width="1" style="137" customWidth="1"/>
    <col min="15059" max="15059" width="11.28515625" style="137" customWidth="1"/>
    <col min="15060" max="15060" width="1" style="137" customWidth="1"/>
    <col min="15061" max="15061" width="13.140625" style="137" customWidth="1"/>
    <col min="15062" max="15062" width="1" style="137" customWidth="1"/>
    <col min="15063" max="15063" width="10.7109375" style="137" customWidth="1"/>
    <col min="15064" max="15064" width="1" style="137" customWidth="1"/>
    <col min="15065" max="15065" width="11.28515625" style="137" customWidth="1"/>
    <col min="15066" max="15066" width="1" style="137" customWidth="1"/>
    <col min="15067" max="15067" width="15" style="137" customWidth="1"/>
    <col min="15068" max="15068" width="1" style="137" customWidth="1"/>
    <col min="15069" max="15069" width="11.7109375" style="137" customWidth="1"/>
    <col min="15070" max="15070" width="1" style="137" customWidth="1"/>
    <col min="15071" max="15071" width="12.7109375" style="137" customWidth="1"/>
    <col min="15072" max="15072" width="1" style="137" customWidth="1"/>
    <col min="15073" max="15073" width="12.140625" style="137" customWidth="1"/>
    <col min="15074" max="15074" width="0.140625" style="137" customWidth="1"/>
    <col min="15075" max="15309" width="9" style="137"/>
    <col min="15310" max="15311" width="1.7109375" style="137" customWidth="1"/>
    <col min="15312" max="15312" width="50.28515625" style="137" customWidth="1"/>
    <col min="15313" max="15313" width="7.7109375" style="137" customWidth="1"/>
    <col min="15314" max="15314" width="1" style="137" customWidth="1"/>
    <col min="15315" max="15315" width="11.28515625" style="137" customWidth="1"/>
    <col min="15316" max="15316" width="1" style="137" customWidth="1"/>
    <col min="15317" max="15317" width="13.140625" style="137" customWidth="1"/>
    <col min="15318" max="15318" width="1" style="137" customWidth="1"/>
    <col min="15319" max="15319" width="10.7109375" style="137" customWidth="1"/>
    <col min="15320" max="15320" width="1" style="137" customWidth="1"/>
    <col min="15321" max="15321" width="11.28515625" style="137" customWidth="1"/>
    <col min="15322" max="15322" width="1" style="137" customWidth="1"/>
    <col min="15323" max="15323" width="15" style="137" customWidth="1"/>
    <col min="15324" max="15324" width="1" style="137" customWidth="1"/>
    <col min="15325" max="15325" width="11.7109375" style="137" customWidth="1"/>
    <col min="15326" max="15326" width="1" style="137" customWidth="1"/>
    <col min="15327" max="15327" width="12.7109375" style="137" customWidth="1"/>
    <col min="15328" max="15328" width="1" style="137" customWidth="1"/>
    <col min="15329" max="15329" width="12.140625" style="137" customWidth="1"/>
    <col min="15330" max="15330" width="0.140625" style="137" customWidth="1"/>
    <col min="15331" max="15565" width="9" style="137"/>
    <col min="15566" max="15567" width="1.7109375" style="137" customWidth="1"/>
    <col min="15568" max="15568" width="50.28515625" style="137" customWidth="1"/>
    <col min="15569" max="15569" width="7.7109375" style="137" customWidth="1"/>
    <col min="15570" max="15570" width="1" style="137" customWidth="1"/>
    <col min="15571" max="15571" width="11.28515625" style="137" customWidth="1"/>
    <col min="15572" max="15572" width="1" style="137" customWidth="1"/>
    <col min="15573" max="15573" width="13.140625" style="137" customWidth="1"/>
    <col min="15574" max="15574" width="1" style="137" customWidth="1"/>
    <col min="15575" max="15575" width="10.7109375" style="137" customWidth="1"/>
    <col min="15576" max="15576" width="1" style="137" customWidth="1"/>
    <col min="15577" max="15577" width="11.28515625" style="137" customWidth="1"/>
    <col min="15578" max="15578" width="1" style="137" customWidth="1"/>
    <col min="15579" max="15579" width="15" style="137" customWidth="1"/>
    <col min="15580" max="15580" width="1" style="137" customWidth="1"/>
    <col min="15581" max="15581" width="11.7109375" style="137" customWidth="1"/>
    <col min="15582" max="15582" width="1" style="137" customWidth="1"/>
    <col min="15583" max="15583" width="12.7109375" style="137" customWidth="1"/>
    <col min="15584" max="15584" width="1" style="137" customWidth="1"/>
    <col min="15585" max="15585" width="12.140625" style="137" customWidth="1"/>
    <col min="15586" max="15586" width="0.140625" style="137" customWidth="1"/>
    <col min="15587" max="15821" width="9" style="137"/>
    <col min="15822" max="15823" width="1.7109375" style="137" customWidth="1"/>
    <col min="15824" max="15824" width="50.28515625" style="137" customWidth="1"/>
    <col min="15825" max="15825" width="7.7109375" style="137" customWidth="1"/>
    <col min="15826" max="15826" width="1" style="137" customWidth="1"/>
    <col min="15827" max="15827" width="11.28515625" style="137" customWidth="1"/>
    <col min="15828" max="15828" width="1" style="137" customWidth="1"/>
    <col min="15829" max="15829" width="13.140625" style="137" customWidth="1"/>
    <col min="15830" max="15830" width="1" style="137" customWidth="1"/>
    <col min="15831" max="15831" width="10.7109375" style="137" customWidth="1"/>
    <col min="15832" max="15832" width="1" style="137" customWidth="1"/>
    <col min="15833" max="15833" width="11.28515625" style="137" customWidth="1"/>
    <col min="15834" max="15834" width="1" style="137" customWidth="1"/>
    <col min="15835" max="15835" width="15" style="137" customWidth="1"/>
    <col min="15836" max="15836" width="1" style="137" customWidth="1"/>
    <col min="15837" max="15837" width="11.7109375" style="137" customWidth="1"/>
    <col min="15838" max="15838" width="1" style="137" customWidth="1"/>
    <col min="15839" max="15839" width="12.7109375" style="137" customWidth="1"/>
    <col min="15840" max="15840" width="1" style="137" customWidth="1"/>
    <col min="15841" max="15841" width="12.140625" style="137" customWidth="1"/>
    <col min="15842" max="15842" width="0.140625" style="137" customWidth="1"/>
    <col min="15843" max="16078" width="9" style="137"/>
    <col min="16079" max="16108" width="9.140625" style="137" customWidth="1"/>
    <col min="16109" max="16160" width="9.140625" style="137"/>
    <col min="16161" max="16243" width="9.140625" style="137" customWidth="1"/>
    <col min="16244" max="16281" width="9.140625" style="137"/>
    <col min="16282" max="16289" width="9.140625" style="137" customWidth="1"/>
    <col min="16290" max="16384" width="9.140625" style="137"/>
  </cols>
  <sheetData>
    <row r="1" spans="1:24" s="69" customFormat="1" ht="21.75" customHeight="1">
      <c r="A1" s="69" t="str">
        <f>'TH 2-4'!A1</f>
        <v>บริษัท โปรเอ็น คอร์ป จำกัด (มหาชน)</v>
      </c>
      <c r="F1" s="123"/>
      <c r="G1" s="123"/>
      <c r="H1" s="123"/>
      <c r="I1" s="123"/>
      <c r="J1" s="123"/>
      <c r="K1" s="123"/>
      <c r="L1" s="123"/>
      <c r="M1" s="123"/>
      <c r="N1" s="124"/>
      <c r="O1" s="125"/>
      <c r="P1" s="124"/>
      <c r="Q1" s="125"/>
      <c r="R1" s="125"/>
      <c r="S1" s="125"/>
      <c r="T1" s="124"/>
    </row>
    <row r="2" spans="1:24" s="69" customFormat="1" ht="21.75" customHeight="1">
      <c r="A2" s="69" t="s">
        <v>121</v>
      </c>
      <c r="F2" s="123"/>
      <c r="G2" s="123"/>
      <c r="H2" s="123"/>
      <c r="I2" s="123"/>
      <c r="J2" s="123"/>
      <c r="K2" s="123"/>
      <c r="L2" s="123"/>
      <c r="M2" s="123"/>
      <c r="N2" s="124"/>
      <c r="O2" s="125"/>
      <c r="P2" s="124"/>
      <c r="Q2" s="125"/>
      <c r="R2" s="125"/>
      <c r="S2" s="125"/>
      <c r="T2" s="124"/>
    </row>
    <row r="3" spans="1:24" s="69" customFormat="1" ht="21.75" customHeight="1">
      <c r="A3" s="71" t="str">
        <f>+'T6 (6M)'!A3</f>
        <v>สำหรับงวดหกเดือนสิ้นสุดวันที่ 30 มิถุนายน พ.ศ. 2566</v>
      </c>
      <c r="B3" s="126"/>
      <c r="C3" s="126"/>
      <c r="D3" s="126"/>
      <c r="E3" s="126"/>
      <c r="F3" s="127"/>
      <c r="G3" s="127"/>
      <c r="H3" s="127"/>
      <c r="I3" s="127"/>
      <c r="J3" s="127"/>
      <c r="K3" s="127"/>
      <c r="L3" s="127"/>
      <c r="M3" s="127"/>
      <c r="N3" s="128"/>
      <c r="O3" s="129"/>
      <c r="P3" s="129"/>
      <c r="Q3" s="129"/>
      <c r="R3" s="129"/>
      <c r="S3" s="129"/>
      <c r="T3" s="129"/>
      <c r="U3" s="129"/>
      <c r="V3" s="128"/>
      <c r="W3" s="129"/>
      <c r="X3" s="128"/>
    </row>
    <row r="4" spans="1:24" s="69" customFormat="1" ht="17.45" customHeight="1">
      <c r="A4" s="217"/>
      <c r="F4" s="123"/>
      <c r="G4" s="123"/>
      <c r="H4" s="123"/>
      <c r="I4" s="123"/>
      <c r="J4" s="123"/>
      <c r="K4" s="123"/>
      <c r="L4" s="123"/>
      <c r="M4" s="123"/>
      <c r="N4" s="124"/>
      <c r="O4" s="125"/>
      <c r="P4" s="125"/>
      <c r="Q4" s="125"/>
      <c r="R4" s="125"/>
      <c r="S4" s="125"/>
      <c r="T4" s="125"/>
      <c r="U4" s="125"/>
      <c r="V4" s="124"/>
      <c r="W4" s="125"/>
      <c r="X4" s="124"/>
    </row>
    <row r="5" spans="1:24" s="131" customFormat="1" ht="17.45" customHeight="1">
      <c r="A5" s="218"/>
      <c r="B5" s="218"/>
      <c r="C5" s="218"/>
      <c r="D5" s="218"/>
      <c r="E5" s="218"/>
      <c r="F5" s="284" t="s">
        <v>3</v>
      </c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</row>
    <row r="6" spans="1:24" s="131" customFormat="1" ht="17.45" customHeight="1">
      <c r="A6" s="218"/>
      <c r="B6" s="218"/>
      <c r="C6" s="218"/>
      <c r="D6" s="218"/>
      <c r="E6" s="218"/>
      <c r="F6" s="284" t="s">
        <v>122</v>
      </c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44"/>
      <c r="V6" s="219"/>
      <c r="W6" s="219"/>
      <c r="X6" s="219"/>
    </row>
    <row r="7" spans="1:24" s="131" customFormat="1" ht="17.45" customHeight="1">
      <c r="A7" s="133"/>
      <c r="B7" s="133"/>
      <c r="C7" s="133"/>
      <c r="D7" s="133"/>
      <c r="E7" s="133"/>
      <c r="F7" s="220"/>
      <c r="G7" s="220"/>
      <c r="I7" s="220"/>
      <c r="J7" s="220"/>
      <c r="K7" s="220"/>
      <c r="M7" s="221"/>
      <c r="Q7" s="222"/>
      <c r="R7" s="221" t="s">
        <v>123</v>
      </c>
      <c r="S7" s="222"/>
      <c r="T7" s="221"/>
      <c r="U7" s="245"/>
      <c r="V7" s="220"/>
      <c r="W7" s="223"/>
      <c r="X7" s="220"/>
    </row>
    <row r="8" spans="1:24" s="131" customFormat="1" ht="17.45" customHeight="1">
      <c r="A8" s="133"/>
      <c r="B8" s="133"/>
      <c r="C8" s="133"/>
      <c r="D8" s="133"/>
      <c r="E8" s="133"/>
      <c r="F8" s="220"/>
      <c r="G8" s="220"/>
      <c r="H8" s="130"/>
      <c r="I8" s="220"/>
      <c r="J8" s="220"/>
      <c r="K8" s="220"/>
      <c r="L8" s="221" t="s">
        <v>124</v>
      </c>
      <c r="M8" s="221"/>
      <c r="N8" s="284" t="s">
        <v>77</v>
      </c>
      <c r="O8" s="284"/>
      <c r="P8" s="284"/>
      <c r="Q8" s="222"/>
      <c r="R8" s="224" t="s">
        <v>125</v>
      </c>
      <c r="S8" s="222"/>
      <c r="T8" s="221"/>
      <c r="U8" s="223"/>
      <c r="V8" s="220"/>
      <c r="W8" s="223"/>
      <c r="X8" s="220"/>
    </row>
    <row r="9" spans="1:24" s="131" customFormat="1" ht="17.45" customHeight="1">
      <c r="A9" s="218"/>
      <c r="B9" s="218"/>
      <c r="C9" s="218"/>
      <c r="D9" s="218"/>
      <c r="E9" s="218"/>
      <c r="F9" s="221"/>
      <c r="G9" s="221"/>
      <c r="H9" s="221"/>
      <c r="I9" s="221"/>
      <c r="J9" s="221" t="s">
        <v>126</v>
      </c>
      <c r="K9" s="221"/>
      <c r="L9" s="221" t="s">
        <v>127</v>
      </c>
      <c r="M9" s="221"/>
      <c r="N9" s="225" t="s">
        <v>128</v>
      </c>
      <c r="O9" s="226"/>
      <c r="P9" s="221"/>
      <c r="Q9" s="226"/>
      <c r="R9" s="226" t="s">
        <v>129</v>
      </c>
      <c r="S9" s="226"/>
      <c r="T9" s="221" t="s">
        <v>130</v>
      </c>
      <c r="U9" s="227"/>
      <c r="V9" s="221"/>
      <c r="W9" s="226"/>
    </row>
    <row r="10" spans="1:24" s="230" customFormat="1" ht="17.45" customHeight="1">
      <c r="A10" s="218"/>
      <c r="B10" s="218"/>
      <c r="C10" s="218"/>
      <c r="D10" s="218"/>
      <c r="E10" s="218"/>
      <c r="F10" s="221" t="s">
        <v>131</v>
      </c>
      <c r="G10" s="221"/>
      <c r="H10" s="221" t="s">
        <v>132</v>
      </c>
      <c r="I10" s="221"/>
      <c r="J10" s="279" t="s">
        <v>133</v>
      </c>
      <c r="K10" s="221"/>
      <c r="L10" s="221" t="s">
        <v>134</v>
      </c>
      <c r="M10" s="228"/>
      <c r="N10" s="229" t="s">
        <v>135</v>
      </c>
      <c r="O10" s="226"/>
      <c r="P10" s="221"/>
      <c r="Q10" s="226"/>
      <c r="R10" s="226" t="s">
        <v>136</v>
      </c>
      <c r="S10" s="226"/>
      <c r="T10" s="221" t="s">
        <v>137</v>
      </c>
      <c r="U10" s="227"/>
      <c r="V10" s="221" t="s">
        <v>138</v>
      </c>
      <c r="W10" s="226"/>
      <c r="X10" s="221" t="s">
        <v>139</v>
      </c>
    </row>
    <row r="11" spans="1:24" s="230" customFormat="1" ht="17.45" customHeight="1">
      <c r="A11" s="218"/>
      <c r="B11" s="218"/>
      <c r="C11" s="218"/>
      <c r="D11" s="218"/>
      <c r="E11" s="218"/>
      <c r="F11" s="221" t="s">
        <v>140</v>
      </c>
      <c r="G11" s="221"/>
      <c r="H11" s="221" t="s">
        <v>141</v>
      </c>
      <c r="I11" s="221"/>
      <c r="J11" s="279" t="s">
        <v>142</v>
      </c>
      <c r="K11" s="221"/>
      <c r="L11" s="221" t="s">
        <v>143</v>
      </c>
      <c r="M11" s="221"/>
      <c r="N11" s="221" t="s">
        <v>144</v>
      </c>
      <c r="O11" s="226"/>
      <c r="P11" s="221" t="s">
        <v>79</v>
      </c>
      <c r="Q11" s="226"/>
      <c r="R11" s="226" t="s">
        <v>145</v>
      </c>
      <c r="S11" s="226"/>
      <c r="T11" s="221" t="s">
        <v>146</v>
      </c>
      <c r="U11" s="226"/>
      <c r="V11" s="221" t="s">
        <v>147</v>
      </c>
      <c r="W11" s="226"/>
      <c r="X11" s="221" t="s">
        <v>62</v>
      </c>
    </row>
    <row r="12" spans="1:24" s="230" customFormat="1" ht="17.45" customHeight="1">
      <c r="A12" s="133"/>
      <c r="B12" s="133"/>
      <c r="C12" s="133"/>
      <c r="D12" s="276" t="s">
        <v>11</v>
      </c>
      <c r="E12" s="133"/>
      <c r="F12" s="224" t="s">
        <v>12</v>
      </c>
      <c r="G12" s="221"/>
      <c r="H12" s="224" t="s">
        <v>12</v>
      </c>
      <c r="I12" s="221"/>
      <c r="J12" s="224" t="s">
        <v>12</v>
      </c>
      <c r="K12" s="221"/>
      <c r="L12" s="224" t="s">
        <v>12</v>
      </c>
      <c r="M12" s="221"/>
      <c r="N12" s="224" t="s">
        <v>12</v>
      </c>
      <c r="O12" s="226"/>
      <c r="P12" s="224" t="s">
        <v>12</v>
      </c>
      <c r="Q12" s="226"/>
      <c r="R12" s="231" t="s">
        <v>12</v>
      </c>
      <c r="S12" s="226"/>
      <c r="T12" s="224" t="s">
        <v>12</v>
      </c>
      <c r="U12" s="226"/>
      <c r="V12" s="224" t="s">
        <v>12</v>
      </c>
      <c r="W12" s="226"/>
      <c r="X12" s="224" t="s">
        <v>12</v>
      </c>
    </row>
    <row r="13" spans="1:24" s="230" customFormat="1" ht="5.0999999999999996" customHeight="1">
      <c r="A13" s="133"/>
      <c r="B13" s="133"/>
      <c r="C13" s="133"/>
      <c r="D13" s="232"/>
      <c r="E13" s="133"/>
      <c r="F13" s="221"/>
      <c r="G13" s="221"/>
      <c r="H13" s="221"/>
      <c r="I13" s="221"/>
      <c r="J13" s="221"/>
      <c r="K13" s="221"/>
      <c r="L13" s="221"/>
      <c r="M13" s="221"/>
      <c r="N13" s="221"/>
      <c r="O13" s="226"/>
      <c r="P13" s="221"/>
      <c r="Q13" s="226"/>
      <c r="R13" s="226"/>
      <c r="S13" s="226"/>
      <c r="T13" s="221"/>
      <c r="U13" s="226"/>
      <c r="V13" s="221"/>
      <c r="W13" s="226"/>
      <c r="X13" s="221"/>
    </row>
    <row r="14" spans="1:24" s="230" customFormat="1" ht="17.45" customHeight="1">
      <c r="A14" s="131" t="s">
        <v>148</v>
      </c>
      <c r="B14" s="132"/>
      <c r="C14" s="133"/>
      <c r="D14" s="133"/>
      <c r="E14" s="133"/>
      <c r="F14" s="220">
        <v>158000000</v>
      </c>
      <c r="G14" s="220"/>
      <c r="H14" s="220">
        <v>228732200</v>
      </c>
      <c r="I14" s="220"/>
      <c r="J14" s="220" t="s">
        <v>149</v>
      </c>
      <c r="K14" s="220"/>
      <c r="L14" s="220">
        <v>1175732</v>
      </c>
      <c r="M14" s="220"/>
      <c r="N14" s="220">
        <v>8850000</v>
      </c>
      <c r="O14" s="220"/>
      <c r="P14" s="220">
        <v>23008916</v>
      </c>
      <c r="Q14" s="220"/>
      <c r="R14" s="220">
        <v>-1502</v>
      </c>
      <c r="S14" s="220"/>
      <c r="T14" s="220">
        <f>SUM(F14:S14)</f>
        <v>419765346</v>
      </c>
      <c r="U14" s="220"/>
      <c r="V14" s="220">
        <v>14472</v>
      </c>
      <c r="W14" s="220"/>
      <c r="X14" s="220">
        <f>SUM(T14:W14)</f>
        <v>419779818</v>
      </c>
    </row>
    <row r="15" spans="1:24" s="230" customFormat="1" ht="5.0999999999999996" customHeight="1">
      <c r="A15" s="131"/>
      <c r="B15" s="133"/>
      <c r="C15" s="133"/>
      <c r="D15" s="133"/>
      <c r="E15" s="133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33"/>
    </row>
    <row r="16" spans="1:24" s="230" customFormat="1" ht="17.45" customHeight="1">
      <c r="A16" s="234" t="s">
        <v>150</v>
      </c>
      <c r="B16" s="133"/>
      <c r="C16" s="133"/>
      <c r="D16" s="133"/>
      <c r="E16" s="133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33"/>
    </row>
    <row r="17" spans="1:24" s="230" customFormat="1" ht="17.45" customHeight="1">
      <c r="A17" s="235" t="s">
        <v>151</v>
      </c>
      <c r="B17" s="133"/>
      <c r="C17" s="133"/>
      <c r="D17" s="236">
        <v>16</v>
      </c>
      <c r="E17" s="133"/>
      <c r="F17" s="220">
        <v>0</v>
      </c>
      <c r="G17" s="220"/>
      <c r="H17" s="220">
        <v>0</v>
      </c>
      <c r="I17" s="220"/>
      <c r="J17" s="220" t="s">
        <v>149</v>
      </c>
      <c r="K17" s="220"/>
      <c r="L17" s="220">
        <v>0</v>
      </c>
      <c r="M17" s="220"/>
      <c r="N17" s="220">
        <v>0</v>
      </c>
      <c r="O17" s="220"/>
      <c r="P17" s="220">
        <v>-18221337</v>
      </c>
      <c r="Q17" s="220"/>
      <c r="R17" s="220">
        <v>0</v>
      </c>
      <c r="S17" s="220"/>
      <c r="T17" s="220">
        <f>SUM(F17:S17)</f>
        <v>-18221337</v>
      </c>
      <c r="U17" s="220"/>
      <c r="V17" s="220">
        <v>0</v>
      </c>
      <c r="W17" s="220"/>
      <c r="X17" s="220">
        <f>SUM(T17:W17)</f>
        <v>-18221337</v>
      </c>
    </row>
    <row r="18" spans="1:24" s="230" customFormat="1" ht="17.45" customHeight="1">
      <c r="A18" s="133" t="s">
        <v>152</v>
      </c>
      <c r="B18" s="133"/>
      <c r="C18" s="133"/>
      <c r="D18" s="236"/>
      <c r="E18" s="133"/>
      <c r="F18" s="220">
        <v>0</v>
      </c>
      <c r="G18" s="220"/>
      <c r="H18" s="220">
        <v>0</v>
      </c>
      <c r="I18" s="220"/>
      <c r="J18" s="220" t="s">
        <v>149</v>
      </c>
      <c r="K18" s="220"/>
      <c r="L18" s="220">
        <v>0</v>
      </c>
      <c r="M18" s="220"/>
      <c r="N18" s="220">
        <v>1110000</v>
      </c>
      <c r="O18" s="220"/>
      <c r="P18" s="220">
        <v>-1110000</v>
      </c>
      <c r="Q18" s="220"/>
      <c r="R18" s="220">
        <v>0</v>
      </c>
      <c r="S18" s="220"/>
      <c r="T18" s="220">
        <f>SUM(F18:S18)</f>
        <v>0</v>
      </c>
      <c r="U18" s="220"/>
      <c r="V18" s="220">
        <v>0</v>
      </c>
      <c r="W18" s="220"/>
      <c r="X18" s="220">
        <f>SUM(T18:W18)</f>
        <v>0</v>
      </c>
    </row>
    <row r="19" spans="1:24" s="230" customFormat="1" ht="17.45" customHeight="1">
      <c r="A19" s="235" t="s">
        <v>107</v>
      </c>
      <c r="B19" s="235"/>
      <c r="C19" s="133"/>
      <c r="D19" s="133"/>
      <c r="E19" s="133"/>
      <c r="F19" s="237">
        <v>0</v>
      </c>
      <c r="G19" s="220"/>
      <c r="H19" s="237">
        <v>0</v>
      </c>
      <c r="I19" s="220"/>
      <c r="J19" s="237">
        <v>0</v>
      </c>
      <c r="K19" s="220"/>
      <c r="L19" s="237">
        <v>0</v>
      </c>
      <c r="M19" s="220"/>
      <c r="N19" s="237">
        <v>0</v>
      </c>
      <c r="O19" s="220"/>
      <c r="P19" s="237">
        <v>30094433</v>
      </c>
      <c r="Q19" s="220"/>
      <c r="R19" s="237">
        <v>0</v>
      </c>
      <c r="S19" s="220"/>
      <c r="T19" s="237">
        <f>SUM(F19:S19)</f>
        <v>30094433</v>
      </c>
      <c r="U19" s="220"/>
      <c r="V19" s="237">
        <v>3379</v>
      </c>
      <c r="W19" s="220"/>
      <c r="X19" s="237">
        <f>SUM(T19:V19)</f>
        <v>30097812</v>
      </c>
    </row>
    <row r="20" spans="1:24" s="230" customFormat="1" ht="5.0999999999999996" customHeight="1">
      <c r="A20" s="133"/>
      <c r="B20" s="133"/>
      <c r="C20" s="133"/>
      <c r="D20" s="133"/>
      <c r="E20" s="133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33"/>
    </row>
    <row r="21" spans="1:24" s="230" customFormat="1" ht="17.45" customHeight="1" thickBot="1">
      <c r="A21" s="234" t="s">
        <v>153</v>
      </c>
      <c r="B21" s="133"/>
      <c r="C21" s="133"/>
      <c r="D21" s="220"/>
      <c r="E21" s="220"/>
      <c r="F21" s="238">
        <f>SUM(F14:F20)</f>
        <v>158000000</v>
      </c>
      <c r="G21" s="220"/>
      <c r="H21" s="238">
        <f>SUM(H14:H20)</f>
        <v>228732200</v>
      </c>
      <c r="I21" s="220"/>
      <c r="J21" s="238">
        <f>SUM(J14:J20)</f>
        <v>0</v>
      </c>
      <c r="K21" s="220"/>
      <c r="L21" s="238">
        <f>SUM(L14:L20)</f>
        <v>1175732</v>
      </c>
      <c r="M21" s="220"/>
      <c r="N21" s="238">
        <f>SUM(N14:N20)</f>
        <v>9960000</v>
      </c>
      <c r="O21" s="220"/>
      <c r="P21" s="238">
        <f>SUM(P14:P20)</f>
        <v>33772012</v>
      </c>
      <c r="Q21" s="220"/>
      <c r="R21" s="238">
        <f>SUM(R14:R20)</f>
        <v>-1502</v>
      </c>
      <c r="S21" s="220"/>
      <c r="T21" s="238">
        <f>SUM(T14:T20)</f>
        <v>431638442</v>
      </c>
      <c r="U21" s="220"/>
      <c r="V21" s="238">
        <f>SUM(V14:V20)</f>
        <v>17851</v>
      </c>
      <c r="W21" s="220"/>
      <c r="X21" s="238">
        <f>SUM(T21:W21)</f>
        <v>431656293</v>
      </c>
    </row>
    <row r="22" spans="1:24" s="230" customFormat="1" ht="17.45" customHeight="1" thickTop="1">
      <c r="A22" s="218"/>
      <c r="B22" s="133"/>
      <c r="C22" s="133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</row>
    <row r="23" spans="1:24" s="230" customFormat="1" ht="17.45" customHeight="1">
      <c r="A23" s="131" t="s">
        <v>154</v>
      </c>
      <c r="B23" s="132"/>
      <c r="C23" s="133"/>
      <c r="D23" s="133"/>
      <c r="E23" s="133"/>
      <c r="F23" s="239">
        <v>158000000</v>
      </c>
      <c r="G23" s="220"/>
      <c r="H23" s="239">
        <v>228732200</v>
      </c>
      <c r="I23" s="220"/>
      <c r="J23" s="239">
        <v>3409740</v>
      </c>
      <c r="K23" s="220"/>
      <c r="L23" s="239">
        <v>1175732</v>
      </c>
      <c r="M23" s="220"/>
      <c r="N23" s="239">
        <v>11770000</v>
      </c>
      <c r="O23" s="220"/>
      <c r="P23" s="239">
        <v>68080890</v>
      </c>
      <c r="Q23" s="220"/>
      <c r="R23" s="239">
        <v>-1502</v>
      </c>
      <c r="S23" s="220"/>
      <c r="T23" s="239">
        <f>SUM(F23:S23)</f>
        <v>471167060</v>
      </c>
      <c r="U23" s="220"/>
      <c r="V23" s="239">
        <v>720963</v>
      </c>
      <c r="W23" s="220"/>
      <c r="X23" s="239">
        <f>SUM(T23:V23)</f>
        <v>471888023</v>
      </c>
    </row>
    <row r="24" spans="1:24" s="230" customFormat="1" ht="5.0999999999999996" customHeight="1">
      <c r="A24" s="131"/>
      <c r="B24" s="133"/>
      <c r="C24" s="133"/>
      <c r="D24" s="133"/>
      <c r="E24" s="133"/>
      <c r="F24" s="239"/>
      <c r="G24" s="220"/>
      <c r="H24" s="239"/>
      <c r="I24" s="220"/>
      <c r="J24" s="239"/>
      <c r="K24" s="220"/>
      <c r="L24" s="239"/>
      <c r="M24" s="220"/>
      <c r="N24" s="239"/>
      <c r="O24" s="220"/>
      <c r="P24" s="239"/>
      <c r="Q24" s="220"/>
      <c r="R24" s="239"/>
      <c r="S24" s="220"/>
      <c r="T24" s="239"/>
      <c r="U24" s="220"/>
      <c r="V24" s="239"/>
      <c r="W24" s="220"/>
      <c r="X24" s="240"/>
    </row>
    <row r="25" spans="1:24" s="230" customFormat="1" ht="17.45" customHeight="1">
      <c r="A25" s="234" t="s">
        <v>150</v>
      </c>
      <c r="B25" s="133"/>
      <c r="C25" s="133"/>
      <c r="D25" s="133"/>
      <c r="E25" s="133"/>
      <c r="F25" s="239"/>
      <c r="G25" s="220"/>
      <c r="H25" s="239"/>
      <c r="I25" s="220"/>
      <c r="J25" s="239"/>
      <c r="K25" s="220"/>
      <c r="L25" s="239"/>
      <c r="M25" s="220"/>
      <c r="N25" s="239"/>
      <c r="O25" s="220"/>
      <c r="P25" s="239"/>
      <c r="Q25" s="220"/>
      <c r="R25" s="239"/>
      <c r="S25" s="220"/>
      <c r="T25" s="239"/>
      <c r="U25" s="220"/>
      <c r="V25" s="239"/>
      <c r="W25" s="220"/>
      <c r="X25" s="240"/>
    </row>
    <row r="26" spans="1:24" s="230" customFormat="1" ht="17.45" customHeight="1">
      <c r="A26" s="235" t="s">
        <v>155</v>
      </c>
      <c r="B26" s="133"/>
      <c r="C26" s="133"/>
      <c r="D26" s="236">
        <v>14</v>
      </c>
      <c r="E26" s="133"/>
      <c r="F26" s="239">
        <v>473575</v>
      </c>
      <c r="G26" s="220"/>
      <c r="H26" s="239">
        <v>2936165</v>
      </c>
      <c r="I26" s="220"/>
      <c r="J26" s="239">
        <v>-3409740</v>
      </c>
      <c r="K26" s="220"/>
      <c r="L26" s="239">
        <v>0</v>
      </c>
      <c r="M26" s="220"/>
      <c r="N26" s="239">
        <v>0</v>
      </c>
      <c r="O26" s="220"/>
      <c r="P26" s="239">
        <v>0</v>
      </c>
      <c r="Q26" s="220"/>
      <c r="R26" s="239">
        <v>0</v>
      </c>
      <c r="S26" s="220"/>
      <c r="T26" s="239">
        <f>SUM(F26:R26)</f>
        <v>0</v>
      </c>
      <c r="U26" s="220"/>
      <c r="V26" s="239">
        <v>0</v>
      </c>
      <c r="W26" s="220"/>
      <c r="X26" s="239">
        <f>SUM(T26:W26)</f>
        <v>0</v>
      </c>
    </row>
    <row r="27" spans="1:24" s="230" customFormat="1" ht="17.45" customHeight="1">
      <c r="A27" s="235" t="s">
        <v>74</v>
      </c>
      <c r="B27" s="133"/>
      <c r="C27" s="133"/>
      <c r="D27" s="236"/>
      <c r="E27" s="133"/>
      <c r="F27" s="239">
        <v>0</v>
      </c>
      <c r="G27" s="220"/>
      <c r="H27" s="239">
        <v>0</v>
      </c>
      <c r="I27" s="220"/>
      <c r="J27" s="239">
        <v>105733360</v>
      </c>
      <c r="K27" s="220"/>
      <c r="L27" s="239">
        <v>0</v>
      </c>
      <c r="M27" s="220"/>
      <c r="N27" s="239">
        <v>0</v>
      </c>
      <c r="O27" s="220"/>
      <c r="P27" s="239">
        <v>0</v>
      </c>
      <c r="Q27" s="220"/>
      <c r="R27" s="239">
        <v>0</v>
      </c>
      <c r="S27" s="220"/>
      <c r="T27" s="239">
        <f t="shared" ref="T27:T29" si="0">SUM(F27:S27)</f>
        <v>105733360</v>
      </c>
      <c r="U27" s="220"/>
      <c r="V27" s="239">
        <v>0</v>
      </c>
      <c r="W27" s="220"/>
      <c r="X27" s="239">
        <f t="shared" ref="X27:X29" si="1">SUM(T27:W27)</f>
        <v>105733360</v>
      </c>
    </row>
    <row r="28" spans="1:24" s="230" customFormat="1" ht="17.45" customHeight="1">
      <c r="A28" s="235" t="s">
        <v>151</v>
      </c>
      <c r="B28" s="133"/>
      <c r="C28" s="133"/>
      <c r="D28" s="236">
        <v>16</v>
      </c>
      <c r="E28" s="133"/>
      <c r="F28" s="239">
        <v>0</v>
      </c>
      <c r="G28" s="220"/>
      <c r="H28" s="239">
        <v>0</v>
      </c>
      <c r="I28" s="220"/>
      <c r="J28" s="239">
        <v>0</v>
      </c>
      <c r="K28" s="220"/>
      <c r="L28" s="239">
        <v>0</v>
      </c>
      <c r="M28" s="220"/>
      <c r="N28" s="239">
        <v>0</v>
      </c>
      <c r="O28" s="220"/>
      <c r="P28" s="239">
        <v>-38028414</v>
      </c>
      <c r="Q28" s="220"/>
      <c r="R28" s="239">
        <v>0</v>
      </c>
      <c r="S28" s="220"/>
      <c r="T28" s="239">
        <f>SUM(F28:S28)</f>
        <v>-38028414</v>
      </c>
      <c r="U28" s="220"/>
      <c r="V28" s="239">
        <v>0</v>
      </c>
      <c r="W28" s="220"/>
      <c r="X28" s="239">
        <f>SUM(T28:W28)</f>
        <v>-38028414</v>
      </c>
    </row>
    <row r="29" spans="1:24" s="230" customFormat="1" ht="17.45" customHeight="1">
      <c r="A29" s="133" t="s">
        <v>152</v>
      </c>
      <c r="B29" s="133"/>
      <c r="C29" s="133"/>
      <c r="D29" s="236">
        <v>15</v>
      </c>
      <c r="E29" s="133"/>
      <c r="F29" s="239">
        <v>0</v>
      </c>
      <c r="G29" s="220"/>
      <c r="H29" s="239">
        <v>0</v>
      </c>
      <c r="I29" s="220"/>
      <c r="J29" s="239">
        <v>0</v>
      </c>
      <c r="K29" s="220"/>
      <c r="L29" s="239">
        <v>0</v>
      </c>
      <c r="M29" s="220"/>
      <c r="N29" s="239">
        <v>320000</v>
      </c>
      <c r="O29" s="220"/>
      <c r="P29" s="239">
        <v>-320000</v>
      </c>
      <c r="Q29" s="220"/>
      <c r="R29" s="239">
        <v>0</v>
      </c>
      <c r="S29" s="220"/>
      <c r="T29" s="239">
        <f t="shared" si="0"/>
        <v>0</v>
      </c>
      <c r="U29" s="220"/>
      <c r="V29" s="239">
        <v>0</v>
      </c>
      <c r="W29" s="220"/>
      <c r="X29" s="239">
        <f t="shared" si="1"/>
        <v>0</v>
      </c>
    </row>
    <row r="30" spans="1:24" s="230" customFormat="1" ht="17.45" customHeight="1">
      <c r="A30" s="235" t="s">
        <v>107</v>
      </c>
      <c r="B30" s="235"/>
      <c r="C30" s="133"/>
      <c r="D30" s="133"/>
      <c r="E30" s="133"/>
      <c r="F30" s="241">
        <v>0</v>
      </c>
      <c r="G30" s="220"/>
      <c r="H30" s="241">
        <v>0</v>
      </c>
      <c r="I30" s="220"/>
      <c r="J30" s="241">
        <v>0</v>
      </c>
      <c r="K30" s="220"/>
      <c r="L30" s="241">
        <v>0</v>
      </c>
      <c r="M30" s="220"/>
      <c r="N30" s="241">
        <v>0</v>
      </c>
      <c r="O30" s="220"/>
      <c r="P30" s="241">
        <v>3838144</v>
      </c>
      <c r="Q30" s="220"/>
      <c r="R30" s="241">
        <v>0</v>
      </c>
      <c r="S30" s="220"/>
      <c r="T30" s="241">
        <f>SUM(F30:S30)</f>
        <v>3838144</v>
      </c>
      <c r="U30" s="220"/>
      <c r="V30" s="241">
        <v>-512019</v>
      </c>
      <c r="W30" s="220"/>
      <c r="X30" s="241">
        <f>SUM(T30:V30)</f>
        <v>3326125</v>
      </c>
    </row>
    <row r="31" spans="1:24" s="230" customFormat="1" ht="5.0999999999999996" customHeight="1">
      <c r="A31" s="133"/>
      <c r="B31" s="133"/>
      <c r="C31" s="133"/>
      <c r="D31" s="133"/>
      <c r="E31" s="133"/>
      <c r="F31" s="239"/>
      <c r="G31" s="220"/>
      <c r="H31" s="239"/>
      <c r="I31" s="220"/>
      <c r="J31" s="239"/>
      <c r="K31" s="220"/>
      <c r="L31" s="239"/>
      <c r="M31" s="220"/>
      <c r="N31" s="239"/>
      <c r="O31" s="220"/>
      <c r="P31" s="239"/>
      <c r="Q31" s="220"/>
      <c r="R31" s="239"/>
      <c r="S31" s="220"/>
      <c r="T31" s="239"/>
      <c r="U31" s="220"/>
      <c r="V31" s="239"/>
      <c r="W31" s="220"/>
      <c r="X31" s="240"/>
    </row>
    <row r="32" spans="1:24" s="230" customFormat="1" ht="17.45" customHeight="1" thickBot="1">
      <c r="A32" s="234" t="s">
        <v>156</v>
      </c>
      <c r="B32" s="133"/>
      <c r="C32" s="133"/>
      <c r="D32" s="220"/>
      <c r="E32" s="220"/>
      <c r="F32" s="242">
        <f>SUM(F23:F31)</f>
        <v>158473575</v>
      </c>
      <c r="G32" s="220"/>
      <c r="H32" s="242">
        <f>SUM(H23:H31)</f>
        <v>231668365</v>
      </c>
      <c r="I32" s="220"/>
      <c r="J32" s="242">
        <f>SUM(J23:J31)</f>
        <v>105733360</v>
      </c>
      <c r="K32" s="220"/>
      <c r="L32" s="242">
        <f>SUM(L23:L31)</f>
        <v>1175732</v>
      </c>
      <c r="M32" s="220"/>
      <c r="N32" s="242">
        <f>SUM(N23:N31)</f>
        <v>12090000</v>
      </c>
      <c r="O32" s="220"/>
      <c r="P32" s="242">
        <f>SUM(P23:P31)</f>
        <v>33570620</v>
      </c>
      <c r="Q32" s="220"/>
      <c r="R32" s="242">
        <f>SUM(R23:R31)</f>
        <v>-1502</v>
      </c>
      <c r="S32" s="220"/>
      <c r="T32" s="242">
        <f>SUM(T23:T31)</f>
        <v>542710150</v>
      </c>
      <c r="U32" s="220"/>
      <c r="V32" s="242">
        <f>SUM(V23:V31)</f>
        <v>208944</v>
      </c>
      <c r="W32" s="220"/>
      <c r="X32" s="242">
        <f>SUM(T32:W32)</f>
        <v>542919094</v>
      </c>
    </row>
    <row r="33" spans="1:24" s="230" customFormat="1" ht="18.600000000000001" customHeight="1" thickTop="1">
      <c r="A33" s="234"/>
      <c r="B33" s="133"/>
      <c r="C33" s="133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43"/>
      <c r="Q33" s="243"/>
      <c r="R33" s="243"/>
      <c r="S33" s="243"/>
      <c r="T33" s="243"/>
      <c r="U33" s="243"/>
      <c r="V33" s="243"/>
      <c r="W33" s="243"/>
      <c r="X33" s="243"/>
    </row>
    <row r="34" spans="1:24" ht="18.600000000000001" customHeight="1">
      <c r="A34" s="251"/>
      <c r="B34" s="81"/>
      <c r="C34" s="81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278"/>
      <c r="Q34" s="278"/>
      <c r="R34" s="278"/>
      <c r="S34" s="278"/>
      <c r="T34" s="278"/>
      <c r="U34" s="278"/>
      <c r="V34" s="278"/>
      <c r="W34" s="278"/>
      <c r="X34" s="278"/>
    </row>
    <row r="35" spans="1:24" s="81" customFormat="1" ht="18.600000000000001" customHeight="1">
      <c r="A35" s="285" t="s">
        <v>157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</row>
    <row r="36" spans="1:24" s="81" customFormat="1" ht="23.25" customHeight="1">
      <c r="A36" s="277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</row>
    <row r="37" spans="1:24" ht="21.75" customHeight="1">
      <c r="A37" s="134" t="str">
        <f>'TH 2-4'!A47</f>
        <v>หมายเหตุประกอบข้อมูลทางการเงินเป็นส่วนหนึ่งของข้อมูลทางการเงินระหว่างกาลนี้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5"/>
      <c r="X37" s="136"/>
    </row>
  </sheetData>
  <mergeCells count="4">
    <mergeCell ref="F5:X5"/>
    <mergeCell ref="F6:T6"/>
    <mergeCell ref="N8:P8"/>
    <mergeCell ref="A35:X35"/>
  </mergeCells>
  <pageMargins left="0.3" right="0.3" top="0.5" bottom="0.6" header="0.49" footer="0.4"/>
  <pageSetup paperSize="9" scale="90" firstPageNumber="7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P35"/>
  <sheetViews>
    <sheetView topLeftCell="A27" zoomScale="110" zoomScaleNormal="110" zoomScaleSheetLayoutView="100" workbookViewId="0">
      <selection activeCell="J39" sqref="J39"/>
    </sheetView>
  </sheetViews>
  <sheetFormatPr defaultRowHeight="21.75" customHeight="1"/>
  <cols>
    <col min="1" max="2" width="1.7109375" style="108" customWidth="1"/>
    <col min="3" max="3" width="46" style="108" customWidth="1"/>
    <col min="4" max="4" width="8.7109375" style="267" customWidth="1"/>
    <col min="5" max="5" width="1.7109375" style="268" customWidth="1"/>
    <col min="6" max="6" width="12.28515625" style="267" customWidth="1"/>
    <col min="7" max="7" width="1.7109375" style="267" customWidth="1"/>
    <col min="8" max="8" width="12.7109375" style="267" customWidth="1"/>
    <col min="9" max="9" width="1.7109375" style="267" customWidth="1"/>
    <col min="10" max="10" width="12.140625" style="267" customWidth="1"/>
    <col min="11" max="11" width="1.7109375" style="267" customWidth="1"/>
    <col min="12" max="12" width="13.7109375" style="29" customWidth="1"/>
    <col min="13" max="13" width="1.7109375" style="31" customWidth="1"/>
    <col min="14" max="14" width="13.7109375" style="29" customWidth="1"/>
    <col min="15" max="15" width="1.7109375" style="268" customWidth="1"/>
    <col min="16" max="16" width="13.7109375" style="29" customWidth="1"/>
    <col min="17" max="225" width="9" style="108"/>
    <col min="226" max="227" width="1.7109375" style="108" customWidth="1"/>
    <col min="228" max="228" width="62.5703125" style="108" customWidth="1"/>
    <col min="229" max="229" width="8.7109375" style="108" bestFit="1" customWidth="1"/>
    <col min="230" max="230" width="1.7109375" style="108" customWidth="1"/>
    <col min="231" max="231" width="13.7109375" style="108" customWidth="1"/>
    <col min="232" max="232" width="1.7109375" style="108" customWidth="1"/>
    <col min="233" max="233" width="13.7109375" style="108" customWidth="1"/>
    <col min="234" max="234" width="1.7109375" style="108" customWidth="1"/>
    <col min="235" max="235" width="13.7109375" style="108" customWidth="1"/>
    <col min="236" max="236" width="1.7109375" style="108" customWidth="1"/>
    <col min="237" max="237" width="13.7109375" style="108" customWidth="1"/>
    <col min="238" max="238" width="10.7109375" style="108" bestFit="1" customWidth="1"/>
    <col min="239" max="481" width="9" style="108"/>
    <col min="482" max="483" width="1.7109375" style="108" customWidth="1"/>
    <col min="484" max="484" width="62.5703125" style="108" customWidth="1"/>
    <col min="485" max="485" width="8.7109375" style="108" bestFit="1" customWidth="1"/>
    <col min="486" max="486" width="1.7109375" style="108" customWidth="1"/>
    <col min="487" max="487" width="13.7109375" style="108" customWidth="1"/>
    <col min="488" max="488" width="1.7109375" style="108" customWidth="1"/>
    <col min="489" max="489" width="13.7109375" style="108" customWidth="1"/>
    <col min="490" max="490" width="1.7109375" style="108" customWidth="1"/>
    <col min="491" max="491" width="13.7109375" style="108" customWidth="1"/>
    <col min="492" max="492" width="1.7109375" style="108" customWidth="1"/>
    <col min="493" max="493" width="13.7109375" style="108" customWidth="1"/>
    <col min="494" max="494" width="10.7109375" style="108" bestFit="1" customWidth="1"/>
    <col min="495" max="737" width="9" style="108"/>
    <col min="738" max="739" width="1.7109375" style="108" customWidth="1"/>
    <col min="740" max="740" width="62.5703125" style="108" customWidth="1"/>
    <col min="741" max="741" width="8.7109375" style="108" bestFit="1" customWidth="1"/>
    <col min="742" max="742" width="1.7109375" style="108" customWidth="1"/>
    <col min="743" max="743" width="13.7109375" style="108" customWidth="1"/>
    <col min="744" max="744" width="1.7109375" style="108" customWidth="1"/>
    <col min="745" max="745" width="13.7109375" style="108" customWidth="1"/>
    <col min="746" max="746" width="1.7109375" style="108" customWidth="1"/>
    <col min="747" max="747" width="13.7109375" style="108" customWidth="1"/>
    <col min="748" max="748" width="1.7109375" style="108" customWidth="1"/>
    <col min="749" max="749" width="13.7109375" style="108" customWidth="1"/>
    <col min="750" max="750" width="10.7109375" style="108" bestFit="1" customWidth="1"/>
    <col min="751" max="993" width="9" style="108"/>
    <col min="994" max="995" width="1.7109375" style="108" customWidth="1"/>
    <col min="996" max="996" width="62.5703125" style="108" customWidth="1"/>
    <col min="997" max="997" width="8.7109375" style="108" bestFit="1" customWidth="1"/>
    <col min="998" max="998" width="1.7109375" style="108" customWidth="1"/>
    <col min="999" max="999" width="13.7109375" style="108" customWidth="1"/>
    <col min="1000" max="1000" width="1.7109375" style="108" customWidth="1"/>
    <col min="1001" max="1001" width="13.7109375" style="108" customWidth="1"/>
    <col min="1002" max="1002" width="1.7109375" style="108" customWidth="1"/>
    <col min="1003" max="1003" width="13.7109375" style="108" customWidth="1"/>
    <col min="1004" max="1004" width="1.7109375" style="108" customWidth="1"/>
    <col min="1005" max="1005" width="13.7109375" style="108" customWidth="1"/>
    <col min="1006" max="1006" width="10.7109375" style="108" bestFit="1" customWidth="1"/>
    <col min="1007" max="1249" width="9" style="108"/>
    <col min="1250" max="1251" width="1.7109375" style="108" customWidth="1"/>
    <col min="1252" max="1252" width="62.5703125" style="108" customWidth="1"/>
    <col min="1253" max="1253" width="8.7109375" style="108" bestFit="1" customWidth="1"/>
    <col min="1254" max="1254" width="1.7109375" style="108" customWidth="1"/>
    <col min="1255" max="1255" width="13.7109375" style="108" customWidth="1"/>
    <col min="1256" max="1256" width="1.7109375" style="108" customWidth="1"/>
    <col min="1257" max="1257" width="13.7109375" style="108" customWidth="1"/>
    <col min="1258" max="1258" width="1.7109375" style="108" customWidth="1"/>
    <col min="1259" max="1259" width="13.7109375" style="108" customWidth="1"/>
    <col min="1260" max="1260" width="1.7109375" style="108" customWidth="1"/>
    <col min="1261" max="1261" width="13.7109375" style="108" customWidth="1"/>
    <col min="1262" max="1262" width="10.7109375" style="108" bestFit="1" customWidth="1"/>
    <col min="1263" max="1505" width="9" style="108"/>
    <col min="1506" max="1507" width="1.7109375" style="108" customWidth="1"/>
    <col min="1508" max="1508" width="62.5703125" style="108" customWidth="1"/>
    <col min="1509" max="1509" width="8.7109375" style="108" bestFit="1" customWidth="1"/>
    <col min="1510" max="1510" width="1.7109375" style="108" customWidth="1"/>
    <col min="1511" max="1511" width="13.7109375" style="108" customWidth="1"/>
    <col min="1512" max="1512" width="1.7109375" style="108" customWidth="1"/>
    <col min="1513" max="1513" width="13.7109375" style="108" customWidth="1"/>
    <col min="1514" max="1514" width="1.7109375" style="108" customWidth="1"/>
    <col min="1515" max="1515" width="13.7109375" style="108" customWidth="1"/>
    <col min="1516" max="1516" width="1.7109375" style="108" customWidth="1"/>
    <col min="1517" max="1517" width="13.7109375" style="108" customWidth="1"/>
    <col min="1518" max="1518" width="10.7109375" style="108" bestFit="1" customWidth="1"/>
    <col min="1519" max="1761" width="9" style="108"/>
    <col min="1762" max="1763" width="1.7109375" style="108" customWidth="1"/>
    <col min="1764" max="1764" width="62.5703125" style="108" customWidth="1"/>
    <col min="1765" max="1765" width="8.7109375" style="108" bestFit="1" customWidth="1"/>
    <col min="1766" max="1766" width="1.7109375" style="108" customWidth="1"/>
    <col min="1767" max="1767" width="13.7109375" style="108" customWidth="1"/>
    <col min="1768" max="1768" width="1.7109375" style="108" customWidth="1"/>
    <col min="1769" max="1769" width="13.7109375" style="108" customWidth="1"/>
    <col min="1770" max="1770" width="1.7109375" style="108" customWidth="1"/>
    <col min="1771" max="1771" width="13.7109375" style="108" customWidth="1"/>
    <col min="1772" max="1772" width="1.7109375" style="108" customWidth="1"/>
    <col min="1773" max="1773" width="13.7109375" style="108" customWidth="1"/>
    <col min="1774" max="1774" width="10.7109375" style="108" bestFit="1" customWidth="1"/>
    <col min="1775" max="2017" width="9" style="108"/>
    <col min="2018" max="2019" width="1.7109375" style="108" customWidth="1"/>
    <col min="2020" max="2020" width="62.5703125" style="108" customWidth="1"/>
    <col min="2021" max="2021" width="8.7109375" style="108" bestFit="1" customWidth="1"/>
    <col min="2022" max="2022" width="1.7109375" style="108" customWidth="1"/>
    <col min="2023" max="2023" width="13.7109375" style="108" customWidth="1"/>
    <col min="2024" max="2024" width="1.7109375" style="108" customWidth="1"/>
    <col min="2025" max="2025" width="13.7109375" style="108" customWidth="1"/>
    <col min="2026" max="2026" width="1.7109375" style="108" customWidth="1"/>
    <col min="2027" max="2027" width="13.7109375" style="108" customWidth="1"/>
    <col min="2028" max="2028" width="1.7109375" style="108" customWidth="1"/>
    <col min="2029" max="2029" width="13.7109375" style="108" customWidth="1"/>
    <col min="2030" max="2030" width="10.7109375" style="108" bestFit="1" customWidth="1"/>
    <col min="2031" max="2273" width="9" style="108"/>
    <col min="2274" max="2275" width="1.7109375" style="108" customWidth="1"/>
    <col min="2276" max="2276" width="62.5703125" style="108" customWidth="1"/>
    <col min="2277" max="2277" width="8.7109375" style="108" bestFit="1" customWidth="1"/>
    <col min="2278" max="2278" width="1.7109375" style="108" customWidth="1"/>
    <col min="2279" max="2279" width="13.7109375" style="108" customWidth="1"/>
    <col min="2280" max="2280" width="1.7109375" style="108" customWidth="1"/>
    <col min="2281" max="2281" width="13.7109375" style="108" customWidth="1"/>
    <col min="2282" max="2282" width="1.7109375" style="108" customWidth="1"/>
    <col min="2283" max="2283" width="13.7109375" style="108" customWidth="1"/>
    <col min="2284" max="2284" width="1.7109375" style="108" customWidth="1"/>
    <col min="2285" max="2285" width="13.7109375" style="108" customWidth="1"/>
    <col min="2286" max="2286" width="10.7109375" style="108" bestFit="1" customWidth="1"/>
    <col min="2287" max="2529" width="9" style="108"/>
    <col min="2530" max="2531" width="1.7109375" style="108" customWidth="1"/>
    <col min="2532" max="2532" width="62.5703125" style="108" customWidth="1"/>
    <col min="2533" max="2533" width="8.7109375" style="108" bestFit="1" customWidth="1"/>
    <col min="2534" max="2534" width="1.7109375" style="108" customWidth="1"/>
    <col min="2535" max="2535" width="13.7109375" style="108" customWidth="1"/>
    <col min="2536" max="2536" width="1.7109375" style="108" customWidth="1"/>
    <col min="2537" max="2537" width="13.7109375" style="108" customWidth="1"/>
    <col min="2538" max="2538" width="1.7109375" style="108" customWidth="1"/>
    <col min="2539" max="2539" width="13.7109375" style="108" customWidth="1"/>
    <col min="2540" max="2540" width="1.7109375" style="108" customWidth="1"/>
    <col min="2541" max="2541" width="13.7109375" style="108" customWidth="1"/>
    <col min="2542" max="2542" width="10.7109375" style="108" bestFit="1" customWidth="1"/>
    <col min="2543" max="2785" width="9" style="108"/>
    <col min="2786" max="2787" width="1.7109375" style="108" customWidth="1"/>
    <col min="2788" max="2788" width="62.5703125" style="108" customWidth="1"/>
    <col min="2789" max="2789" width="8.7109375" style="108" bestFit="1" customWidth="1"/>
    <col min="2790" max="2790" width="1.7109375" style="108" customWidth="1"/>
    <col min="2791" max="2791" width="13.7109375" style="108" customWidth="1"/>
    <col min="2792" max="2792" width="1.7109375" style="108" customWidth="1"/>
    <col min="2793" max="2793" width="13.7109375" style="108" customWidth="1"/>
    <col min="2794" max="2794" width="1.7109375" style="108" customWidth="1"/>
    <col min="2795" max="2795" width="13.7109375" style="108" customWidth="1"/>
    <col min="2796" max="2796" width="1.7109375" style="108" customWidth="1"/>
    <col min="2797" max="2797" width="13.7109375" style="108" customWidth="1"/>
    <col min="2798" max="2798" width="10.7109375" style="108" bestFit="1" customWidth="1"/>
    <col min="2799" max="3041" width="9" style="108"/>
    <col min="3042" max="3043" width="1.7109375" style="108" customWidth="1"/>
    <col min="3044" max="3044" width="62.5703125" style="108" customWidth="1"/>
    <col min="3045" max="3045" width="8.7109375" style="108" bestFit="1" customWidth="1"/>
    <col min="3046" max="3046" width="1.7109375" style="108" customWidth="1"/>
    <col min="3047" max="3047" width="13.7109375" style="108" customWidth="1"/>
    <col min="3048" max="3048" width="1.7109375" style="108" customWidth="1"/>
    <col min="3049" max="3049" width="13.7109375" style="108" customWidth="1"/>
    <col min="3050" max="3050" width="1.7109375" style="108" customWidth="1"/>
    <col min="3051" max="3051" width="13.7109375" style="108" customWidth="1"/>
    <col min="3052" max="3052" width="1.7109375" style="108" customWidth="1"/>
    <col min="3053" max="3053" width="13.7109375" style="108" customWidth="1"/>
    <col min="3054" max="3054" width="10.7109375" style="108" bestFit="1" customWidth="1"/>
    <col min="3055" max="3297" width="9" style="108"/>
    <col min="3298" max="3299" width="1.7109375" style="108" customWidth="1"/>
    <col min="3300" max="3300" width="62.5703125" style="108" customWidth="1"/>
    <col min="3301" max="3301" width="8.7109375" style="108" bestFit="1" customWidth="1"/>
    <col min="3302" max="3302" width="1.7109375" style="108" customWidth="1"/>
    <col min="3303" max="3303" width="13.7109375" style="108" customWidth="1"/>
    <col min="3304" max="3304" width="1.7109375" style="108" customWidth="1"/>
    <col min="3305" max="3305" width="13.7109375" style="108" customWidth="1"/>
    <col min="3306" max="3306" width="1.7109375" style="108" customWidth="1"/>
    <col min="3307" max="3307" width="13.7109375" style="108" customWidth="1"/>
    <col min="3308" max="3308" width="1.7109375" style="108" customWidth="1"/>
    <col min="3309" max="3309" width="13.7109375" style="108" customWidth="1"/>
    <col min="3310" max="3310" width="10.7109375" style="108" bestFit="1" customWidth="1"/>
    <col min="3311" max="3553" width="9" style="108"/>
    <col min="3554" max="3555" width="1.7109375" style="108" customWidth="1"/>
    <col min="3556" max="3556" width="62.5703125" style="108" customWidth="1"/>
    <col min="3557" max="3557" width="8.7109375" style="108" bestFit="1" customWidth="1"/>
    <col min="3558" max="3558" width="1.7109375" style="108" customWidth="1"/>
    <col min="3559" max="3559" width="13.7109375" style="108" customWidth="1"/>
    <col min="3560" max="3560" width="1.7109375" style="108" customWidth="1"/>
    <col min="3561" max="3561" width="13.7109375" style="108" customWidth="1"/>
    <col min="3562" max="3562" width="1.7109375" style="108" customWidth="1"/>
    <col min="3563" max="3563" width="13.7109375" style="108" customWidth="1"/>
    <col min="3564" max="3564" width="1.7109375" style="108" customWidth="1"/>
    <col min="3565" max="3565" width="13.7109375" style="108" customWidth="1"/>
    <col min="3566" max="3566" width="10.7109375" style="108" bestFit="1" customWidth="1"/>
    <col min="3567" max="3809" width="9" style="108"/>
    <col min="3810" max="3811" width="1.7109375" style="108" customWidth="1"/>
    <col min="3812" max="3812" width="62.5703125" style="108" customWidth="1"/>
    <col min="3813" max="3813" width="8.7109375" style="108" bestFit="1" customWidth="1"/>
    <col min="3814" max="3814" width="1.7109375" style="108" customWidth="1"/>
    <col min="3815" max="3815" width="13.7109375" style="108" customWidth="1"/>
    <col min="3816" max="3816" width="1.7109375" style="108" customWidth="1"/>
    <col min="3817" max="3817" width="13.7109375" style="108" customWidth="1"/>
    <col min="3818" max="3818" width="1.7109375" style="108" customWidth="1"/>
    <col min="3819" max="3819" width="13.7109375" style="108" customWidth="1"/>
    <col min="3820" max="3820" width="1.7109375" style="108" customWidth="1"/>
    <col min="3821" max="3821" width="13.7109375" style="108" customWidth="1"/>
    <col min="3822" max="3822" width="10.7109375" style="108" bestFit="1" customWidth="1"/>
    <col min="3823" max="4065" width="9" style="108"/>
    <col min="4066" max="4067" width="1.7109375" style="108" customWidth="1"/>
    <col min="4068" max="4068" width="62.5703125" style="108" customWidth="1"/>
    <col min="4069" max="4069" width="8.7109375" style="108" bestFit="1" customWidth="1"/>
    <col min="4070" max="4070" width="1.7109375" style="108" customWidth="1"/>
    <col min="4071" max="4071" width="13.7109375" style="108" customWidth="1"/>
    <col min="4072" max="4072" width="1.7109375" style="108" customWidth="1"/>
    <col min="4073" max="4073" width="13.7109375" style="108" customWidth="1"/>
    <col min="4074" max="4074" width="1.7109375" style="108" customWidth="1"/>
    <col min="4075" max="4075" width="13.7109375" style="108" customWidth="1"/>
    <col min="4076" max="4076" width="1.7109375" style="108" customWidth="1"/>
    <col min="4077" max="4077" width="13.7109375" style="108" customWidth="1"/>
    <col min="4078" max="4078" width="10.7109375" style="108" bestFit="1" customWidth="1"/>
    <col min="4079" max="4321" width="9" style="108"/>
    <col min="4322" max="4323" width="1.7109375" style="108" customWidth="1"/>
    <col min="4324" max="4324" width="62.5703125" style="108" customWidth="1"/>
    <col min="4325" max="4325" width="8.7109375" style="108" bestFit="1" customWidth="1"/>
    <col min="4326" max="4326" width="1.7109375" style="108" customWidth="1"/>
    <col min="4327" max="4327" width="13.7109375" style="108" customWidth="1"/>
    <col min="4328" max="4328" width="1.7109375" style="108" customWidth="1"/>
    <col min="4329" max="4329" width="13.7109375" style="108" customWidth="1"/>
    <col min="4330" max="4330" width="1.7109375" style="108" customWidth="1"/>
    <col min="4331" max="4331" width="13.7109375" style="108" customWidth="1"/>
    <col min="4332" max="4332" width="1.7109375" style="108" customWidth="1"/>
    <col min="4333" max="4333" width="13.7109375" style="108" customWidth="1"/>
    <col min="4334" max="4334" width="10.7109375" style="108" bestFit="1" customWidth="1"/>
    <col min="4335" max="4577" width="9" style="108"/>
    <col min="4578" max="4579" width="1.7109375" style="108" customWidth="1"/>
    <col min="4580" max="4580" width="62.5703125" style="108" customWidth="1"/>
    <col min="4581" max="4581" width="8.7109375" style="108" bestFit="1" customWidth="1"/>
    <col min="4582" max="4582" width="1.7109375" style="108" customWidth="1"/>
    <col min="4583" max="4583" width="13.7109375" style="108" customWidth="1"/>
    <col min="4584" max="4584" width="1.7109375" style="108" customWidth="1"/>
    <col min="4585" max="4585" width="13.7109375" style="108" customWidth="1"/>
    <col min="4586" max="4586" width="1.7109375" style="108" customWidth="1"/>
    <col min="4587" max="4587" width="13.7109375" style="108" customWidth="1"/>
    <col min="4588" max="4588" width="1.7109375" style="108" customWidth="1"/>
    <col min="4589" max="4589" width="13.7109375" style="108" customWidth="1"/>
    <col min="4590" max="4590" width="10.7109375" style="108" bestFit="1" customWidth="1"/>
    <col min="4591" max="4833" width="9" style="108"/>
    <col min="4834" max="4835" width="1.7109375" style="108" customWidth="1"/>
    <col min="4836" max="4836" width="62.5703125" style="108" customWidth="1"/>
    <col min="4837" max="4837" width="8.7109375" style="108" bestFit="1" customWidth="1"/>
    <col min="4838" max="4838" width="1.7109375" style="108" customWidth="1"/>
    <col min="4839" max="4839" width="13.7109375" style="108" customWidth="1"/>
    <col min="4840" max="4840" width="1.7109375" style="108" customWidth="1"/>
    <col min="4841" max="4841" width="13.7109375" style="108" customWidth="1"/>
    <col min="4842" max="4842" width="1.7109375" style="108" customWidth="1"/>
    <col min="4843" max="4843" width="13.7109375" style="108" customWidth="1"/>
    <col min="4844" max="4844" width="1.7109375" style="108" customWidth="1"/>
    <col min="4845" max="4845" width="13.7109375" style="108" customWidth="1"/>
    <col min="4846" max="4846" width="10.7109375" style="108" bestFit="1" customWidth="1"/>
    <col min="4847" max="5089" width="9" style="108"/>
    <col min="5090" max="5091" width="1.7109375" style="108" customWidth="1"/>
    <col min="5092" max="5092" width="62.5703125" style="108" customWidth="1"/>
    <col min="5093" max="5093" width="8.7109375" style="108" bestFit="1" customWidth="1"/>
    <col min="5094" max="5094" width="1.7109375" style="108" customWidth="1"/>
    <col min="5095" max="5095" width="13.7109375" style="108" customWidth="1"/>
    <col min="5096" max="5096" width="1.7109375" style="108" customWidth="1"/>
    <col min="5097" max="5097" width="13.7109375" style="108" customWidth="1"/>
    <col min="5098" max="5098" width="1.7109375" style="108" customWidth="1"/>
    <col min="5099" max="5099" width="13.7109375" style="108" customWidth="1"/>
    <col min="5100" max="5100" width="1.7109375" style="108" customWidth="1"/>
    <col min="5101" max="5101" width="13.7109375" style="108" customWidth="1"/>
    <col min="5102" max="5102" width="10.7109375" style="108" bestFit="1" customWidth="1"/>
    <col min="5103" max="5345" width="9" style="108"/>
    <col min="5346" max="5347" width="1.7109375" style="108" customWidth="1"/>
    <col min="5348" max="5348" width="62.5703125" style="108" customWidth="1"/>
    <col min="5349" max="5349" width="8.7109375" style="108" bestFit="1" customWidth="1"/>
    <col min="5350" max="5350" width="1.7109375" style="108" customWidth="1"/>
    <col min="5351" max="5351" width="13.7109375" style="108" customWidth="1"/>
    <col min="5352" max="5352" width="1.7109375" style="108" customWidth="1"/>
    <col min="5353" max="5353" width="13.7109375" style="108" customWidth="1"/>
    <col min="5354" max="5354" width="1.7109375" style="108" customWidth="1"/>
    <col min="5355" max="5355" width="13.7109375" style="108" customWidth="1"/>
    <col min="5356" max="5356" width="1.7109375" style="108" customWidth="1"/>
    <col min="5357" max="5357" width="13.7109375" style="108" customWidth="1"/>
    <col min="5358" max="5358" width="10.7109375" style="108" bestFit="1" customWidth="1"/>
    <col min="5359" max="5601" width="9" style="108"/>
    <col min="5602" max="5603" width="1.7109375" style="108" customWidth="1"/>
    <col min="5604" max="5604" width="62.5703125" style="108" customWidth="1"/>
    <col min="5605" max="5605" width="8.7109375" style="108" bestFit="1" customWidth="1"/>
    <col min="5606" max="5606" width="1.7109375" style="108" customWidth="1"/>
    <col min="5607" max="5607" width="13.7109375" style="108" customWidth="1"/>
    <col min="5608" max="5608" width="1.7109375" style="108" customWidth="1"/>
    <col min="5609" max="5609" width="13.7109375" style="108" customWidth="1"/>
    <col min="5610" max="5610" width="1.7109375" style="108" customWidth="1"/>
    <col min="5611" max="5611" width="13.7109375" style="108" customWidth="1"/>
    <col min="5612" max="5612" width="1.7109375" style="108" customWidth="1"/>
    <col min="5613" max="5613" width="13.7109375" style="108" customWidth="1"/>
    <col min="5614" max="5614" width="10.7109375" style="108" bestFit="1" customWidth="1"/>
    <col min="5615" max="5857" width="9" style="108"/>
    <col min="5858" max="5859" width="1.7109375" style="108" customWidth="1"/>
    <col min="5860" max="5860" width="62.5703125" style="108" customWidth="1"/>
    <col min="5861" max="5861" width="8.7109375" style="108" bestFit="1" customWidth="1"/>
    <col min="5862" max="5862" width="1.7109375" style="108" customWidth="1"/>
    <col min="5863" max="5863" width="13.7109375" style="108" customWidth="1"/>
    <col min="5864" max="5864" width="1.7109375" style="108" customWidth="1"/>
    <col min="5865" max="5865" width="13.7109375" style="108" customWidth="1"/>
    <col min="5866" max="5866" width="1.7109375" style="108" customWidth="1"/>
    <col min="5867" max="5867" width="13.7109375" style="108" customWidth="1"/>
    <col min="5868" max="5868" width="1.7109375" style="108" customWidth="1"/>
    <col min="5869" max="5869" width="13.7109375" style="108" customWidth="1"/>
    <col min="5870" max="5870" width="10.7109375" style="108" bestFit="1" customWidth="1"/>
    <col min="5871" max="6113" width="9" style="108"/>
    <col min="6114" max="6115" width="1.7109375" style="108" customWidth="1"/>
    <col min="6116" max="6116" width="62.5703125" style="108" customWidth="1"/>
    <col min="6117" max="6117" width="8.7109375" style="108" bestFit="1" customWidth="1"/>
    <col min="6118" max="6118" width="1.7109375" style="108" customWidth="1"/>
    <col min="6119" max="6119" width="13.7109375" style="108" customWidth="1"/>
    <col min="6120" max="6120" width="1.7109375" style="108" customWidth="1"/>
    <col min="6121" max="6121" width="13.7109375" style="108" customWidth="1"/>
    <col min="6122" max="6122" width="1.7109375" style="108" customWidth="1"/>
    <col min="6123" max="6123" width="13.7109375" style="108" customWidth="1"/>
    <col min="6124" max="6124" width="1.7109375" style="108" customWidth="1"/>
    <col min="6125" max="6125" width="13.7109375" style="108" customWidth="1"/>
    <col min="6126" max="6126" width="10.7109375" style="108" bestFit="1" customWidth="1"/>
    <col min="6127" max="6369" width="9" style="108"/>
    <col min="6370" max="6371" width="1.7109375" style="108" customWidth="1"/>
    <col min="6372" max="6372" width="62.5703125" style="108" customWidth="1"/>
    <col min="6373" max="6373" width="8.7109375" style="108" bestFit="1" customWidth="1"/>
    <col min="6374" max="6374" width="1.7109375" style="108" customWidth="1"/>
    <col min="6375" max="6375" width="13.7109375" style="108" customWidth="1"/>
    <col min="6376" max="6376" width="1.7109375" style="108" customWidth="1"/>
    <col min="6377" max="6377" width="13.7109375" style="108" customWidth="1"/>
    <col min="6378" max="6378" width="1.7109375" style="108" customWidth="1"/>
    <col min="6379" max="6379" width="13.7109375" style="108" customWidth="1"/>
    <col min="6380" max="6380" width="1.7109375" style="108" customWidth="1"/>
    <col min="6381" max="6381" width="13.7109375" style="108" customWidth="1"/>
    <col min="6382" max="6382" width="10.7109375" style="108" bestFit="1" customWidth="1"/>
    <col min="6383" max="6625" width="9" style="108"/>
    <col min="6626" max="6627" width="1.7109375" style="108" customWidth="1"/>
    <col min="6628" max="6628" width="62.5703125" style="108" customWidth="1"/>
    <col min="6629" max="6629" width="8.7109375" style="108" bestFit="1" customWidth="1"/>
    <col min="6630" max="6630" width="1.7109375" style="108" customWidth="1"/>
    <col min="6631" max="6631" width="13.7109375" style="108" customWidth="1"/>
    <col min="6632" max="6632" width="1.7109375" style="108" customWidth="1"/>
    <col min="6633" max="6633" width="13.7109375" style="108" customWidth="1"/>
    <col min="6634" max="6634" width="1.7109375" style="108" customWidth="1"/>
    <col min="6635" max="6635" width="13.7109375" style="108" customWidth="1"/>
    <col min="6636" max="6636" width="1.7109375" style="108" customWidth="1"/>
    <col min="6637" max="6637" width="13.7109375" style="108" customWidth="1"/>
    <col min="6638" max="6638" width="10.7109375" style="108" bestFit="1" customWidth="1"/>
    <col min="6639" max="6881" width="9" style="108"/>
    <col min="6882" max="6883" width="1.7109375" style="108" customWidth="1"/>
    <col min="6884" max="6884" width="62.5703125" style="108" customWidth="1"/>
    <col min="6885" max="6885" width="8.7109375" style="108" bestFit="1" customWidth="1"/>
    <col min="6886" max="6886" width="1.7109375" style="108" customWidth="1"/>
    <col min="6887" max="6887" width="13.7109375" style="108" customWidth="1"/>
    <col min="6888" max="6888" width="1.7109375" style="108" customWidth="1"/>
    <col min="6889" max="6889" width="13.7109375" style="108" customWidth="1"/>
    <col min="6890" max="6890" width="1.7109375" style="108" customWidth="1"/>
    <col min="6891" max="6891" width="13.7109375" style="108" customWidth="1"/>
    <col min="6892" max="6892" width="1.7109375" style="108" customWidth="1"/>
    <col min="6893" max="6893" width="13.7109375" style="108" customWidth="1"/>
    <col min="6894" max="6894" width="10.7109375" style="108" bestFit="1" customWidth="1"/>
    <col min="6895" max="7137" width="9" style="108"/>
    <col min="7138" max="7139" width="1.7109375" style="108" customWidth="1"/>
    <col min="7140" max="7140" width="62.5703125" style="108" customWidth="1"/>
    <col min="7141" max="7141" width="8.7109375" style="108" bestFit="1" customWidth="1"/>
    <col min="7142" max="7142" width="1.7109375" style="108" customWidth="1"/>
    <col min="7143" max="7143" width="13.7109375" style="108" customWidth="1"/>
    <col min="7144" max="7144" width="1.7109375" style="108" customWidth="1"/>
    <col min="7145" max="7145" width="13.7109375" style="108" customWidth="1"/>
    <col min="7146" max="7146" width="1.7109375" style="108" customWidth="1"/>
    <col min="7147" max="7147" width="13.7109375" style="108" customWidth="1"/>
    <col min="7148" max="7148" width="1.7109375" style="108" customWidth="1"/>
    <col min="7149" max="7149" width="13.7109375" style="108" customWidth="1"/>
    <col min="7150" max="7150" width="10.7109375" style="108" bestFit="1" customWidth="1"/>
    <col min="7151" max="7393" width="9" style="108"/>
    <col min="7394" max="7395" width="1.7109375" style="108" customWidth="1"/>
    <col min="7396" max="7396" width="62.5703125" style="108" customWidth="1"/>
    <col min="7397" max="7397" width="8.7109375" style="108" bestFit="1" customWidth="1"/>
    <col min="7398" max="7398" width="1.7109375" style="108" customWidth="1"/>
    <col min="7399" max="7399" width="13.7109375" style="108" customWidth="1"/>
    <col min="7400" max="7400" width="1.7109375" style="108" customWidth="1"/>
    <col min="7401" max="7401" width="13.7109375" style="108" customWidth="1"/>
    <col min="7402" max="7402" width="1.7109375" style="108" customWidth="1"/>
    <col min="7403" max="7403" width="13.7109375" style="108" customWidth="1"/>
    <col min="7404" max="7404" width="1.7109375" style="108" customWidth="1"/>
    <col min="7405" max="7405" width="13.7109375" style="108" customWidth="1"/>
    <col min="7406" max="7406" width="10.7109375" style="108" bestFit="1" customWidth="1"/>
    <col min="7407" max="7649" width="9" style="108"/>
    <col min="7650" max="7651" width="1.7109375" style="108" customWidth="1"/>
    <col min="7652" max="7652" width="62.5703125" style="108" customWidth="1"/>
    <col min="7653" max="7653" width="8.7109375" style="108" bestFit="1" customWidth="1"/>
    <col min="7654" max="7654" width="1.7109375" style="108" customWidth="1"/>
    <col min="7655" max="7655" width="13.7109375" style="108" customWidth="1"/>
    <col min="7656" max="7656" width="1.7109375" style="108" customWidth="1"/>
    <col min="7657" max="7657" width="13.7109375" style="108" customWidth="1"/>
    <col min="7658" max="7658" width="1.7109375" style="108" customWidth="1"/>
    <col min="7659" max="7659" width="13.7109375" style="108" customWidth="1"/>
    <col min="7660" max="7660" width="1.7109375" style="108" customWidth="1"/>
    <col min="7661" max="7661" width="13.7109375" style="108" customWidth="1"/>
    <col min="7662" max="7662" width="10.7109375" style="108" bestFit="1" customWidth="1"/>
    <col min="7663" max="7905" width="9" style="108"/>
    <col min="7906" max="7907" width="1.7109375" style="108" customWidth="1"/>
    <col min="7908" max="7908" width="62.5703125" style="108" customWidth="1"/>
    <col min="7909" max="7909" width="8.7109375" style="108" bestFit="1" customWidth="1"/>
    <col min="7910" max="7910" width="1.7109375" style="108" customWidth="1"/>
    <col min="7911" max="7911" width="13.7109375" style="108" customWidth="1"/>
    <col min="7912" max="7912" width="1.7109375" style="108" customWidth="1"/>
    <col min="7913" max="7913" width="13.7109375" style="108" customWidth="1"/>
    <col min="7914" max="7914" width="1.7109375" style="108" customWidth="1"/>
    <col min="7915" max="7915" width="13.7109375" style="108" customWidth="1"/>
    <col min="7916" max="7916" width="1.7109375" style="108" customWidth="1"/>
    <col min="7917" max="7917" width="13.7109375" style="108" customWidth="1"/>
    <col min="7918" max="7918" width="10.7109375" style="108" bestFit="1" customWidth="1"/>
    <col min="7919" max="8161" width="9" style="108"/>
    <col min="8162" max="8163" width="1.7109375" style="108" customWidth="1"/>
    <col min="8164" max="8164" width="62.5703125" style="108" customWidth="1"/>
    <col min="8165" max="8165" width="8.7109375" style="108" bestFit="1" customWidth="1"/>
    <col min="8166" max="8166" width="1.7109375" style="108" customWidth="1"/>
    <col min="8167" max="8167" width="13.7109375" style="108" customWidth="1"/>
    <col min="8168" max="8168" width="1.7109375" style="108" customWidth="1"/>
    <col min="8169" max="8169" width="13.7109375" style="108" customWidth="1"/>
    <col min="8170" max="8170" width="1.7109375" style="108" customWidth="1"/>
    <col min="8171" max="8171" width="13.7109375" style="108" customWidth="1"/>
    <col min="8172" max="8172" width="1.7109375" style="108" customWidth="1"/>
    <col min="8173" max="8173" width="13.7109375" style="108" customWidth="1"/>
    <col min="8174" max="8174" width="10.7109375" style="108" bestFit="1" customWidth="1"/>
    <col min="8175" max="8417" width="9" style="108"/>
    <col min="8418" max="8419" width="1.7109375" style="108" customWidth="1"/>
    <col min="8420" max="8420" width="62.5703125" style="108" customWidth="1"/>
    <col min="8421" max="8421" width="8.7109375" style="108" bestFit="1" customWidth="1"/>
    <col min="8422" max="8422" width="1.7109375" style="108" customWidth="1"/>
    <col min="8423" max="8423" width="13.7109375" style="108" customWidth="1"/>
    <col min="8424" max="8424" width="1.7109375" style="108" customWidth="1"/>
    <col min="8425" max="8425" width="13.7109375" style="108" customWidth="1"/>
    <col min="8426" max="8426" width="1.7109375" style="108" customWidth="1"/>
    <col min="8427" max="8427" width="13.7109375" style="108" customWidth="1"/>
    <col min="8428" max="8428" width="1.7109375" style="108" customWidth="1"/>
    <col min="8429" max="8429" width="13.7109375" style="108" customWidth="1"/>
    <col min="8430" max="8430" width="10.7109375" style="108" bestFit="1" customWidth="1"/>
    <col min="8431" max="8673" width="9" style="108"/>
    <col min="8674" max="8675" width="1.7109375" style="108" customWidth="1"/>
    <col min="8676" max="8676" width="62.5703125" style="108" customWidth="1"/>
    <col min="8677" max="8677" width="8.7109375" style="108" bestFit="1" customWidth="1"/>
    <col min="8678" max="8678" width="1.7109375" style="108" customWidth="1"/>
    <col min="8679" max="8679" width="13.7109375" style="108" customWidth="1"/>
    <col min="8680" max="8680" width="1.7109375" style="108" customWidth="1"/>
    <col min="8681" max="8681" width="13.7109375" style="108" customWidth="1"/>
    <col min="8682" max="8682" width="1.7109375" style="108" customWidth="1"/>
    <col min="8683" max="8683" width="13.7109375" style="108" customWidth="1"/>
    <col min="8684" max="8684" width="1.7109375" style="108" customWidth="1"/>
    <col min="8685" max="8685" width="13.7109375" style="108" customWidth="1"/>
    <col min="8686" max="8686" width="10.7109375" style="108" bestFit="1" customWidth="1"/>
    <col min="8687" max="8929" width="9" style="108"/>
    <col min="8930" max="8931" width="1.7109375" style="108" customWidth="1"/>
    <col min="8932" max="8932" width="62.5703125" style="108" customWidth="1"/>
    <col min="8933" max="8933" width="8.7109375" style="108" bestFit="1" customWidth="1"/>
    <col min="8934" max="8934" width="1.7109375" style="108" customWidth="1"/>
    <col min="8935" max="8935" width="13.7109375" style="108" customWidth="1"/>
    <col min="8936" max="8936" width="1.7109375" style="108" customWidth="1"/>
    <col min="8937" max="8937" width="13.7109375" style="108" customWidth="1"/>
    <col min="8938" max="8938" width="1.7109375" style="108" customWidth="1"/>
    <col min="8939" max="8939" width="13.7109375" style="108" customWidth="1"/>
    <col min="8940" max="8940" width="1.7109375" style="108" customWidth="1"/>
    <col min="8941" max="8941" width="13.7109375" style="108" customWidth="1"/>
    <col min="8942" max="8942" width="10.7109375" style="108" bestFit="1" customWidth="1"/>
    <col min="8943" max="9185" width="9" style="108"/>
    <col min="9186" max="9187" width="1.7109375" style="108" customWidth="1"/>
    <col min="9188" max="9188" width="62.5703125" style="108" customWidth="1"/>
    <col min="9189" max="9189" width="8.7109375" style="108" bestFit="1" customWidth="1"/>
    <col min="9190" max="9190" width="1.7109375" style="108" customWidth="1"/>
    <col min="9191" max="9191" width="13.7109375" style="108" customWidth="1"/>
    <col min="9192" max="9192" width="1.7109375" style="108" customWidth="1"/>
    <col min="9193" max="9193" width="13.7109375" style="108" customWidth="1"/>
    <col min="9194" max="9194" width="1.7109375" style="108" customWidth="1"/>
    <col min="9195" max="9195" width="13.7109375" style="108" customWidth="1"/>
    <col min="9196" max="9196" width="1.7109375" style="108" customWidth="1"/>
    <col min="9197" max="9197" width="13.7109375" style="108" customWidth="1"/>
    <col min="9198" max="9198" width="10.7109375" style="108" bestFit="1" customWidth="1"/>
    <col min="9199" max="9441" width="9" style="108"/>
    <col min="9442" max="9443" width="1.7109375" style="108" customWidth="1"/>
    <col min="9444" max="9444" width="62.5703125" style="108" customWidth="1"/>
    <col min="9445" max="9445" width="8.7109375" style="108" bestFit="1" customWidth="1"/>
    <col min="9446" max="9446" width="1.7109375" style="108" customWidth="1"/>
    <col min="9447" max="9447" width="13.7109375" style="108" customWidth="1"/>
    <col min="9448" max="9448" width="1.7109375" style="108" customWidth="1"/>
    <col min="9449" max="9449" width="13.7109375" style="108" customWidth="1"/>
    <col min="9450" max="9450" width="1.7109375" style="108" customWidth="1"/>
    <col min="9451" max="9451" width="13.7109375" style="108" customWidth="1"/>
    <col min="9452" max="9452" width="1.7109375" style="108" customWidth="1"/>
    <col min="9453" max="9453" width="13.7109375" style="108" customWidth="1"/>
    <col min="9454" max="9454" width="10.7109375" style="108" bestFit="1" customWidth="1"/>
    <col min="9455" max="9697" width="9" style="108"/>
    <col min="9698" max="9699" width="1.7109375" style="108" customWidth="1"/>
    <col min="9700" max="9700" width="62.5703125" style="108" customWidth="1"/>
    <col min="9701" max="9701" width="8.7109375" style="108" bestFit="1" customWidth="1"/>
    <col min="9702" max="9702" width="1.7109375" style="108" customWidth="1"/>
    <col min="9703" max="9703" width="13.7109375" style="108" customWidth="1"/>
    <col min="9704" max="9704" width="1.7109375" style="108" customWidth="1"/>
    <col min="9705" max="9705" width="13.7109375" style="108" customWidth="1"/>
    <col min="9706" max="9706" width="1.7109375" style="108" customWidth="1"/>
    <col min="9707" max="9707" width="13.7109375" style="108" customWidth="1"/>
    <col min="9708" max="9708" width="1.7109375" style="108" customWidth="1"/>
    <col min="9709" max="9709" width="13.7109375" style="108" customWidth="1"/>
    <col min="9710" max="9710" width="10.7109375" style="108" bestFit="1" customWidth="1"/>
    <col min="9711" max="9953" width="9" style="108"/>
    <col min="9954" max="9955" width="1.7109375" style="108" customWidth="1"/>
    <col min="9956" max="9956" width="62.5703125" style="108" customWidth="1"/>
    <col min="9957" max="9957" width="8.7109375" style="108" bestFit="1" customWidth="1"/>
    <col min="9958" max="9958" width="1.7109375" style="108" customWidth="1"/>
    <col min="9959" max="9959" width="13.7109375" style="108" customWidth="1"/>
    <col min="9960" max="9960" width="1.7109375" style="108" customWidth="1"/>
    <col min="9961" max="9961" width="13.7109375" style="108" customWidth="1"/>
    <col min="9962" max="9962" width="1.7109375" style="108" customWidth="1"/>
    <col min="9963" max="9963" width="13.7109375" style="108" customWidth="1"/>
    <col min="9964" max="9964" width="1.7109375" style="108" customWidth="1"/>
    <col min="9965" max="9965" width="13.7109375" style="108" customWidth="1"/>
    <col min="9966" max="9966" width="10.7109375" style="108" bestFit="1" customWidth="1"/>
    <col min="9967" max="10209" width="9" style="108"/>
    <col min="10210" max="10211" width="1.7109375" style="108" customWidth="1"/>
    <col min="10212" max="10212" width="62.5703125" style="108" customWidth="1"/>
    <col min="10213" max="10213" width="8.7109375" style="108" bestFit="1" customWidth="1"/>
    <col min="10214" max="10214" width="1.7109375" style="108" customWidth="1"/>
    <col min="10215" max="10215" width="13.7109375" style="108" customWidth="1"/>
    <col min="10216" max="10216" width="1.7109375" style="108" customWidth="1"/>
    <col min="10217" max="10217" width="13.7109375" style="108" customWidth="1"/>
    <col min="10218" max="10218" width="1.7109375" style="108" customWidth="1"/>
    <col min="10219" max="10219" width="13.7109375" style="108" customWidth="1"/>
    <col min="10220" max="10220" width="1.7109375" style="108" customWidth="1"/>
    <col min="10221" max="10221" width="13.7109375" style="108" customWidth="1"/>
    <col min="10222" max="10222" width="10.7109375" style="108" bestFit="1" customWidth="1"/>
    <col min="10223" max="10465" width="9" style="108"/>
    <col min="10466" max="10467" width="1.7109375" style="108" customWidth="1"/>
    <col min="10468" max="10468" width="62.5703125" style="108" customWidth="1"/>
    <col min="10469" max="10469" width="8.7109375" style="108" bestFit="1" customWidth="1"/>
    <col min="10470" max="10470" width="1.7109375" style="108" customWidth="1"/>
    <col min="10471" max="10471" width="13.7109375" style="108" customWidth="1"/>
    <col min="10472" max="10472" width="1.7109375" style="108" customWidth="1"/>
    <col min="10473" max="10473" width="13.7109375" style="108" customWidth="1"/>
    <col min="10474" max="10474" width="1.7109375" style="108" customWidth="1"/>
    <col min="10475" max="10475" width="13.7109375" style="108" customWidth="1"/>
    <col min="10476" max="10476" width="1.7109375" style="108" customWidth="1"/>
    <col min="10477" max="10477" width="13.7109375" style="108" customWidth="1"/>
    <col min="10478" max="10478" width="10.7109375" style="108" bestFit="1" customWidth="1"/>
    <col min="10479" max="10721" width="9" style="108"/>
    <col min="10722" max="10723" width="1.7109375" style="108" customWidth="1"/>
    <col min="10724" max="10724" width="62.5703125" style="108" customWidth="1"/>
    <col min="10725" max="10725" width="8.7109375" style="108" bestFit="1" customWidth="1"/>
    <col min="10726" max="10726" width="1.7109375" style="108" customWidth="1"/>
    <col min="10727" max="10727" width="13.7109375" style="108" customWidth="1"/>
    <col min="10728" max="10728" width="1.7109375" style="108" customWidth="1"/>
    <col min="10729" max="10729" width="13.7109375" style="108" customWidth="1"/>
    <col min="10730" max="10730" width="1.7109375" style="108" customWidth="1"/>
    <col min="10731" max="10731" width="13.7109375" style="108" customWidth="1"/>
    <col min="10732" max="10732" width="1.7109375" style="108" customWidth="1"/>
    <col min="10733" max="10733" width="13.7109375" style="108" customWidth="1"/>
    <col min="10734" max="10734" width="10.7109375" style="108" bestFit="1" customWidth="1"/>
    <col min="10735" max="10977" width="9" style="108"/>
    <col min="10978" max="10979" width="1.7109375" style="108" customWidth="1"/>
    <col min="10980" max="10980" width="62.5703125" style="108" customWidth="1"/>
    <col min="10981" max="10981" width="8.7109375" style="108" bestFit="1" customWidth="1"/>
    <col min="10982" max="10982" width="1.7109375" style="108" customWidth="1"/>
    <col min="10983" max="10983" width="13.7109375" style="108" customWidth="1"/>
    <col min="10984" max="10984" width="1.7109375" style="108" customWidth="1"/>
    <col min="10985" max="10985" width="13.7109375" style="108" customWidth="1"/>
    <col min="10986" max="10986" width="1.7109375" style="108" customWidth="1"/>
    <col min="10987" max="10987" width="13.7109375" style="108" customWidth="1"/>
    <col min="10988" max="10988" width="1.7109375" style="108" customWidth="1"/>
    <col min="10989" max="10989" width="13.7109375" style="108" customWidth="1"/>
    <col min="10990" max="10990" width="10.7109375" style="108" bestFit="1" customWidth="1"/>
    <col min="10991" max="11233" width="9" style="108"/>
    <col min="11234" max="11235" width="1.7109375" style="108" customWidth="1"/>
    <col min="11236" max="11236" width="62.5703125" style="108" customWidth="1"/>
    <col min="11237" max="11237" width="8.7109375" style="108" bestFit="1" customWidth="1"/>
    <col min="11238" max="11238" width="1.7109375" style="108" customWidth="1"/>
    <col min="11239" max="11239" width="13.7109375" style="108" customWidth="1"/>
    <col min="11240" max="11240" width="1.7109375" style="108" customWidth="1"/>
    <col min="11241" max="11241" width="13.7109375" style="108" customWidth="1"/>
    <col min="11242" max="11242" width="1.7109375" style="108" customWidth="1"/>
    <col min="11243" max="11243" width="13.7109375" style="108" customWidth="1"/>
    <col min="11244" max="11244" width="1.7109375" style="108" customWidth="1"/>
    <col min="11245" max="11245" width="13.7109375" style="108" customWidth="1"/>
    <col min="11246" max="11246" width="10.7109375" style="108" bestFit="1" customWidth="1"/>
    <col min="11247" max="11489" width="9" style="108"/>
    <col min="11490" max="11491" width="1.7109375" style="108" customWidth="1"/>
    <col min="11492" max="11492" width="62.5703125" style="108" customWidth="1"/>
    <col min="11493" max="11493" width="8.7109375" style="108" bestFit="1" customWidth="1"/>
    <col min="11494" max="11494" width="1.7109375" style="108" customWidth="1"/>
    <col min="11495" max="11495" width="13.7109375" style="108" customWidth="1"/>
    <col min="11496" max="11496" width="1.7109375" style="108" customWidth="1"/>
    <col min="11497" max="11497" width="13.7109375" style="108" customWidth="1"/>
    <col min="11498" max="11498" width="1.7109375" style="108" customWidth="1"/>
    <col min="11499" max="11499" width="13.7109375" style="108" customWidth="1"/>
    <col min="11500" max="11500" width="1.7109375" style="108" customWidth="1"/>
    <col min="11501" max="11501" width="13.7109375" style="108" customWidth="1"/>
    <col min="11502" max="11502" width="10.7109375" style="108" bestFit="1" customWidth="1"/>
    <col min="11503" max="11745" width="9" style="108"/>
    <col min="11746" max="11747" width="1.7109375" style="108" customWidth="1"/>
    <col min="11748" max="11748" width="62.5703125" style="108" customWidth="1"/>
    <col min="11749" max="11749" width="8.7109375" style="108" bestFit="1" customWidth="1"/>
    <col min="11750" max="11750" width="1.7109375" style="108" customWidth="1"/>
    <col min="11751" max="11751" width="13.7109375" style="108" customWidth="1"/>
    <col min="11752" max="11752" width="1.7109375" style="108" customWidth="1"/>
    <col min="11753" max="11753" width="13.7109375" style="108" customWidth="1"/>
    <col min="11754" max="11754" width="1.7109375" style="108" customWidth="1"/>
    <col min="11755" max="11755" width="13.7109375" style="108" customWidth="1"/>
    <col min="11756" max="11756" width="1.7109375" style="108" customWidth="1"/>
    <col min="11757" max="11757" width="13.7109375" style="108" customWidth="1"/>
    <col min="11758" max="11758" width="10.7109375" style="108" bestFit="1" customWidth="1"/>
    <col min="11759" max="12001" width="9" style="108"/>
    <col min="12002" max="12003" width="1.7109375" style="108" customWidth="1"/>
    <col min="12004" max="12004" width="62.5703125" style="108" customWidth="1"/>
    <col min="12005" max="12005" width="8.7109375" style="108" bestFit="1" customWidth="1"/>
    <col min="12006" max="12006" width="1.7109375" style="108" customWidth="1"/>
    <col min="12007" max="12007" width="13.7109375" style="108" customWidth="1"/>
    <col min="12008" max="12008" width="1.7109375" style="108" customWidth="1"/>
    <col min="12009" max="12009" width="13.7109375" style="108" customWidth="1"/>
    <col min="12010" max="12010" width="1.7109375" style="108" customWidth="1"/>
    <col min="12011" max="12011" width="13.7109375" style="108" customWidth="1"/>
    <col min="12012" max="12012" width="1.7109375" style="108" customWidth="1"/>
    <col min="12013" max="12013" width="13.7109375" style="108" customWidth="1"/>
    <col min="12014" max="12014" width="10.7109375" style="108" bestFit="1" customWidth="1"/>
    <col min="12015" max="12257" width="9" style="108"/>
    <col min="12258" max="12259" width="1.7109375" style="108" customWidth="1"/>
    <col min="12260" max="12260" width="62.5703125" style="108" customWidth="1"/>
    <col min="12261" max="12261" width="8.7109375" style="108" bestFit="1" customWidth="1"/>
    <col min="12262" max="12262" width="1.7109375" style="108" customWidth="1"/>
    <col min="12263" max="12263" width="13.7109375" style="108" customWidth="1"/>
    <col min="12264" max="12264" width="1.7109375" style="108" customWidth="1"/>
    <col min="12265" max="12265" width="13.7109375" style="108" customWidth="1"/>
    <col min="12266" max="12266" width="1.7109375" style="108" customWidth="1"/>
    <col min="12267" max="12267" width="13.7109375" style="108" customWidth="1"/>
    <col min="12268" max="12268" width="1.7109375" style="108" customWidth="1"/>
    <col min="12269" max="12269" width="13.7109375" style="108" customWidth="1"/>
    <col min="12270" max="12270" width="10.7109375" style="108" bestFit="1" customWidth="1"/>
    <col min="12271" max="12513" width="9" style="108"/>
    <col min="12514" max="12515" width="1.7109375" style="108" customWidth="1"/>
    <col min="12516" max="12516" width="62.5703125" style="108" customWidth="1"/>
    <col min="12517" max="12517" width="8.7109375" style="108" bestFit="1" customWidth="1"/>
    <col min="12518" max="12518" width="1.7109375" style="108" customWidth="1"/>
    <col min="12519" max="12519" width="13.7109375" style="108" customWidth="1"/>
    <col min="12520" max="12520" width="1.7109375" style="108" customWidth="1"/>
    <col min="12521" max="12521" width="13.7109375" style="108" customWidth="1"/>
    <col min="12522" max="12522" width="1.7109375" style="108" customWidth="1"/>
    <col min="12523" max="12523" width="13.7109375" style="108" customWidth="1"/>
    <col min="12524" max="12524" width="1.7109375" style="108" customWidth="1"/>
    <col min="12525" max="12525" width="13.7109375" style="108" customWidth="1"/>
    <col min="12526" max="12526" width="10.7109375" style="108" bestFit="1" customWidth="1"/>
    <col min="12527" max="12769" width="9" style="108"/>
    <col min="12770" max="12771" width="1.7109375" style="108" customWidth="1"/>
    <col min="12772" max="12772" width="62.5703125" style="108" customWidth="1"/>
    <col min="12773" max="12773" width="8.7109375" style="108" bestFit="1" customWidth="1"/>
    <col min="12774" max="12774" width="1.7109375" style="108" customWidth="1"/>
    <col min="12775" max="12775" width="13.7109375" style="108" customWidth="1"/>
    <col min="12776" max="12776" width="1.7109375" style="108" customWidth="1"/>
    <col min="12777" max="12777" width="13.7109375" style="108" customWidth="1"/>
    <col min="12778" max="12778" width="1.7109375" style="108" customWidth="1"/>
    <col min="12779" max="12779" width="13.7109375" style="108" customWidth="1"/>
    <col min="12780" max="12780" width="1.7109375" style="108" customWidth="1"/>
    <col min="12781" max="12781" width="13.7109375" style="108" customWidth="1"/>
    <col min="12782" max="12782" width="10.7109375" style="108" bestFit="1" customWidth="1"/>
    <col min="12783" max="13025" width="9" style="108"/>
    <col min="13026" max="13027" width="1.7109375" style="108" customWidth="1"/>
    <col min="13028" max="13028" width="62.5703125" style="108" customWidth="1"/>
    <col min="13029" max="13029" width="8.7109375" style="108" bestFit="1" customWidth="1"/>
    <col min="13030" max="13030" width="1.7109375" style="108" customWidth="1"/>
    <col min="13031" max="13031" width="13.7109375" style="108" customWidth="1"/>
    <col min="13032" max="13032" width="1.7109375" style="108" customWidth="1"/>
    <col min="13033" max="13033" width="13.7109375" style="108" customWidth="1"/>
    <col min="13034" max="13034" width="1.7109375" style="108" customWidth="1"/>
    <col min="13035" max="13035" width="13.7109375" style="108" customWidth="1"/>
    <col min="13036" max="13036" width="1.7109375" style="108" customWidth="1"/>
    <col min="13037" max="13037" width="13.7109375" style="108" customWidth="1"/>
    <col min="13038" max="13038" width="10.7109375" style="108" bestFit="1" customWidth="1"/>
    <col min="13039" max="13281" width="9" style="108"/>
    <col min="13282" max="13283" width="1.7109375" style="108" customWidth="1"/>
    <col min="13284" max="13284" width="62.5703125" style="108" customWidth="1"/>
    <col min="13285" max="13285" width="8.7109375" style="108" bestFit="1" customWidth="1"/>
    <col min="13286" max="13286" width="1.7109375" style="108" customWidth="1"/>
    <col min="13287" max="13287" width="13.7109375" style="108" customWidth="1"/>
    <col min="13288" max="13288" width="1.7109375" style="108" customWidth="1"/>
    <col min="13289" max="13289" width="13.7109375" style="108" customWidth="1"/>
    <col min="13290" max="13290" width="1.7109375" style="108" customWidth="1"/>
    <col min="13291" max="13291" width="13.7109375" style="108" customWidth="1"/>
    <col min="13292" max="13292" width="1.7109375" style="108" customWidth="1"/>
    <col min="13293" max="13293" width="13.7109375" style="108" customWidth="1"/>
    <col min="13294" max="13294" width="10.7109375" style="108" bestFit="1" customWidth="1"/>
    <col min="13295" max="13537" width="9" style="108"/>
    <col min="13538" max="13539" width="1.7109375" style="108" customWidth="1"/>
    <col min="13540" max="13540" width="62.5703125" style="108" customWidth="1"/>
    <col min="13541" max="13541" width="8.7109375" style="108" bestFit="1" customWidth="1"/>
    <col min="13542" max="13542" width="1.7109375" style="108" customWidth="1"/>
    <col min="13543" max="13543" width="13.7109375" style="108" customWidth="1"/>
    <col min="13544" max="13544" width="1.7109375" style="108" customWidth="1"/>
    <col min="13545" max="13545" width="13.7109375" style="108" customWidth="1"/>
    <col min="13546" max="13546" width="1.7109375" style="108" customWidth="1"/>
    <col min="13547" max="13547" width="13.7109375" style="108" customWidth="1"/>
    <col min="13548" max="13548" width="1.7109375" style="108" customWidth="1"/>
    <col min="13549" max="13549" width="13.7109375" style="108" customWidth="1"/>
    <col min="13550" max="13550" width="10.7109375" style="108" bestFit="1" customWidth="1"/>
    <col min="13551" max="13793" width="9" style="108"/>
    <col min="13794" max="13795" width="1.7109375" style="108" customWidth="1"/>
    <col min="13796" max="13796" width="62.5703125" style="108" customWidth="1"/>
    <col min="13797" max="13797" width="8.7109375" style="108" bestFit="1" customWidth="1"/>
    <col min="13798" max="13798" width="1.7109375" style="108" customWidth="1"/>
    <col min="13799" max="13799" width="13.7109375" style="108" customWidth="1"/>
    <col min="13800" max="13800" width="1.7109375" style="108" customWidth="1"/>
    <col min="13801" max="13801" width="13.7109375" style="108" customWidth="1"/>
    <col min="13802" max="13802" width="1.7109375" style="108" customWidth="1"/>
    <col min="13803" max="13803" width="13.7109375" style="108" customWidth="1"/>
    <col min="13804" max="13804" width="1.7109375" style="108" customWidth="1"/>
    <col min="13805" max="13805" width="13.7109375" style="108" customWidth="1"/>
    <col min="13806" max="13806" width="10.7109375" style="108" bestFit="1" customWidth="1"/>
    <col min="13807" max="14049" width="9" style="108"/>
    <col min="14050" max="14051" width="1.7109375" style="108" customWidth="1"/>
    <col min="14052" max="14052" width="62.5703125" style="108" customWidth="1"/>
    <col min="14053" max="14053" width="8.7109375" style="108" bestFit="1" customWidth="1"/>
    <col min="14054" max="14054" width="1.7109375" style="108" customWidth="1"/>
    <col min="14055" max="14055" width="13.7109375" style="108" customWidth="1"/>
    <col min="14056" max="14056" width="1.7109375" style="108" customWidth="1"/>
    <col min="14057" max="14057" width="13.7109375" style="108" customWidth="1"/>
    <col min="14058" max="14058" width="1.7109375" style="108" customWidth="1"/>
    <col min="14059" max="14059" width="13.7109375" style="108" customWidth="1"/>
    <col min="14060" max="14060" width="1.7109375" style="108" customWidth="1"/>
    <col min="14061" max="14061" width="13.7109375" style="108" customWidth="1"/>
    <col min="14062" max="14062" width="10.7109375" style="108" bestFit="1" customWidth="1"/>
    <col min="14063" max="14305" width="9" style="108"/>
    <col min="14306" max="14307" width="1.7109375" style="108" customWidth="1"/>
    <col min="14308" max="14308" width="62.5703125" style="108" customWidth="1"/>
    <col min="14309" max="14309" width="8.7109375" style="108" bestFit="1" customWidth="1"/>
    <col min="14310" max="14310" width="1.7109375" style="108" customWidth="1"/>
    <col min="14311" max="14311" width="13.7109375" style="108" customWidth="1"/>
    <col min="14312" max="14312" width="1.7109375" style="108" customWidth="1"/>
    <col min="14313" max="14313" width="13.7109375" style="108" customWidth="1"/>
    <col min="14314" max="14314" width="1.7109375" style="108" customWidth="1"/>
    <col min="14315" max="14315" width="13.7109375" style="108" customWidth="1"/>
    <col min="14316" max="14316" width="1.7109375" style="108" customWidth="1"/>
    <col min="14317" max="14317" width="13.7109375" style="108" customWidth="1"/>
    <col min="14318" max="14318" width="10.7109375" style="108" bestFit="1" customWidth="1"/>
    <col min="14319" max="14561" width="9" style="108"/>
    <col min="14562" max="14563" width="1.7109375" style="108" customWidth="1"/>
    <col min="14564" max="14564" width="62.5703125" style="108" customWidth="1"/>
    <col min="14565" max="14565" width="8.7109375" style="108" bestFit="1" customWidth="1"/>
    <col min="14566" max="14566" width="1.7109375" style="108" customWidth="1"/>
    <col min="14567" max="14567" width="13.7109375" style="108" customWidth="1"/>
    <col min="14568" max="14568" width="1.7109375" style="108" customWidth="1"/>
    <col min="14569" max="14569" width="13.7109375" style="108" customWidth="1"/>
    <col min="14570" max="14570" width="1.7109375" style="108" customWidth="1"/>
    <col min="14571" max="14571" width="13.7109375" style="108" customWidth="1"/>
    <col min="14572" max="14572" width="1.7109375" style="108" customWidth="1"/>
    <col min="14573" max="14573" width="13.7109375" style="108" customWidth="1"/>
    <col min="14574" max="14574" width="10.7109375" style="108" bestFit="1" customWidth="1"/>
    <col min="14575" max="14817" width="9" style="108"/>
    <col min="14818" max="14819" width="1.7109375" style="108" customWidth="1"/>
    <col min="14820" max="14820" width="62.5703125" style="108" customWidth="1"/>
    <col min="14821" max="14821" width="8.7109375" style="108" bestFit="1" customWidth="1"/>
    <col min="14822" max="14822" width="1.7109375" style="108" customWidth="1"/>
    <col min="14823" max="14823" width="13.7109375" style="108" customWidth="1"/>
    <col min="14824" max="14824" width="1.7109375" style="108" customWidth="1"/>
    <col min="14825" max="14825" width="13.7109375" style="108" customWidth="1"/>
    <col min="14826" max="14826" width="1.7109375" style="108" customWidth="1"/>
    <col min="14827" max="14827" width="13.7109375" style="108" customWidth="1"/>
    <col min="14828" max="14828" width="1.7109375" style="108" customWidth="1"/>
    <col min="14829" max="14829" width="13.7109375" style="108" customWidth="1"/>
    <col min="14830" max="14830" width="10.7109375" style="108" bestFit="1" customWidth="1"/>
    <col min="14831" max="15073" width="9" style="108"/>
    <col min="15074" max="15075" width="1.7109375" style="108" customWidth="1"/>
    <col min="15076" max="15076" width="62.5703125" style="108" customWidth="1"/>
    <col min="15077" max="15077" width="8.7109375" style="108" bestFit="1" customWidth="1"/>
    <col min="15078" max="15078" width="1.7109375" style="108" customWidth="1"/>
    <col min="15079" max="15079" width="13.7109375" style="108" customWidth="1"/>
    <col min="15080" max="15080" width="1.7109375" style="108" customWidth="1"/>
    <col min="15081" max="15081" width="13.7109375" style="108" customWidth="1"/>
    <col min="15082" max="15082" width="1.7109375" style="108" customWidth="1"/>
    <col min="15083" max="15083" width="13.7109375" style="108" customWidth="1"/>
    <col min="15084" max="15084" width="1.7109375" style="108" customWidth="1"/>
    <col min="15085" max="15085" width="13.7109375" style="108" customWidth="1"/>
    <col min="15086" max="15086" width="10.7109375" style="108" bestFit="1" customWidth="1"/>
    <col min="15087" max="15329" width="9" style="108"/>
    <col min="15330" max="15331" width="1.7109375" style="108" customWidth="1"/>
    <col min="15332" max="15332" width="62.5703125" style="108" customWidth="1"/>
    <col min="15333" max="15333" width="8.7109375" style="108" bestFit="1" customWidth="1"/>
    <col min="15334" max="15334" width="1.7109375" style="108" customWidth="1"/>
    <col min="15335" max="15335" width="13.7109375" style="108" customWidth="1"/>
    <col min="15336" max="15336" width="1.7109375" style="108" customWidth="1"/>
    <col min="15337" max="15337" width="13.7109375" style="108" customWidth="1"/>
    <col min="15338" max="15338" width="1.7109375" style="108" customWidth="1"/>
    <col min="15339" max="15339" width="13.7109375" style="108" customWidth="1"/>
    <col min="15340" max="15340" width="1.7109375" style="108" customWidth="1"/>
    <col min="15341" max="15341" width="13.7109375" style="108" customWidth="1"/>
    <col min="15342" max="15342" width="10.7109375" style="108" bestFit="1" customWidth="1"/>
    <col min="15343" max="15585" width="9" style="108"/>
    <col min="15586" max="15587" width="1.7109375" style="108" customWidth="1"/>
    <col min="15588" max="15588" width="62.5703125" style="108" customWidth="1"/>
    <col min="15589" max="15589" width="8.7109375" style="108" bestFit="1" customWidth="1"/>
    <col min="15590" max="15590" width="1.7109375" style="108" customWidth="1"/>
    <col min="15591" max="15591" width="13.7109375" style="108" customWidth="1"/>
    <col min="15592" max="15592" width="1.7109375" style="108" customWidth="1"/>
    <col min="15593" max="15593" width="13.7109375" style="108" customWidth="1"/>
    <col min="15594" max="15594" width="1.7109375" style="108" customWidth="1"/>
    <col min="15595" max="15595" width="13.7109375" style="108" customWidth="1"/>
    <col min="15596" max="15596" width="1.7109375" style="108" customWidth="1"/>
    <col min="15597" max="15597" width="13.7109375" style="108" customWidth="1"/>
    <col min="15598" max="15598" width="10.7109375" style="108" bestFit="1" customWidth="1"/>
    <col min="15599" max="15841" width="9" style="108"/>
    <col min="15842" max="15843" width="1.7109375" style="108" customWidth="1"/>
    <col min="15844" max="15844" width="62.5703125" style="108" customWidth="1"/>
    <col min="15845" max="15845" width="8.7109375" style="108" bestFit="1" customWidth="1"/>
    <col min="15846" max="15846" width="1.7109375" style="108" customWidth="1"/>
    <col min="15847" max="15847" width="13.7109375" style="108" customWidth="1"/>
    <col min="15848" max="15848" width="1.7109375" style="108" customWidth="1"/>
    <col min="15849" max="15849" width="13.7109375" style="108" customWidth="1"/>
    <col min="15850" max="15850" width="1.7109375" style="108" customWidth="1"/>
    <col min="15851" max="15851" width="13.7109375" style="108" customWidth="1"/>
    <col min="15852" max="15852" width="1.7109375" style="108" customWidth="1"/>
    <col min="15853" max="15853" width="13.7109375" style="108" customWidth="1"/>
    <col min="15854" max="15854" width="10.7109375" style="108" bestFit="1" customWidth="1"/>
    <col min="15855" max="16097" width="9" style="108"/>
    <col min="16098" max="16107" width="9.140625" style="108" customWidth="1"/>
    <col min="16108" max="16133" width="9.140625" style="108"/>
    <col min="16134" max="16208" width="9.140625" style="108" customWidth="1"/>
    <col min="16209" max="16251" width="9.140625" style="108"/>
    <col min="16252" max="16256" width="9.140625" style="108" customWidth="1"/>
    <col min="16257" max="16384" width="9.140625" style="108"/>
  </cols>
  <sheetData>
    <row r="1" spans="1:16" s="70" customFormat="1" ht="21.75" customHeight="1">
      <c r="A1" s="69" t="str">
        <f>'TH 2-4'!A1</f>
        <v>บริษัท โปรเอ็น คอร์ป จำกัด (มหาชน)</v>
      </c>
      <c r="D1" s="246"/>
      <c r="E1" s="247"/>
      <c r="F1" s="246"/>
      <c r="G1" s="246"/>
      <c r="H1" s="246"/>
      <c r="I1" s="246"/>
      <c r="J1" s="246"/>
      <c r="K1" s="246"/>
      <c r="L1" s="52"/>
      <c r="M1" s="143"/>
      <c r="N1" s="52"/>
      <c r="O1" s="247"/>
      <c r="P1" s="52"/>
    </row>
    <row r="2" spans="1:16" s="70" customFormat="1" ht="21.75" customHeight="1">
      <c r="A2" s="70" t="s">
        <v>158</v>
      </c>
      <c r="D2" s="246"/>
      <c r="E2" s="247"/>
      <c r="F2" s="246"/>
      <c r="G2" s="246"/>
      <c r="H2" s="246"/>
      <c r="I2" s="246"/>
      <c r="J2" s="246"/>
      <c r="K2" s="246"/>
      <c r="L2" s="52"/>
      <c r="M2" s="143"/>
      <c r="N2" s="52"/>
      <c r="O2" s="247"/>
      <c r="P2" s="52"/>
    </row>
    <row r="3" spans="1:16" s="70" customFormat="1" ht="21.75" customHeight="1">
      <c r="A3" s="71" t="str">
        <f>+_xlfn.SINGLE('T 7 conso'!A3)</f>
        <v>สำหรับงวดหกเดือนสิ้นสุดวันที่ 30 มิถุนายน พ.ศ. 2566</v>
      </c>
      <c r="B3" s="109"/>
      <c r="C3" s="109"/>
      <c r="D3" s="248"/>
      <c r="E3" s="249"/>
      <c r="F3" s="248"/>
      <c r="G3" s="248"/>
      <c r="H3" s="248"/>
      <c r="I3" s="248"/>
      <c r="J3" s="248"/>
      <c r="K3" s="248"/>
      <c r="L3" s="45"/>
      <c r="M3" s="250"/>
      <c r="N3" s="250"/>
      <c r="O3" s="249"/>
      <c r="P3" s="250"/>
    </row>
    <row r="4" spans="1:16" s="70" customFormat="1" ht="18.600000000000001" customHeight="1">
      <c r="A4" s="217"/>
      <c r="D4" s="246"/>
      <c r="E4" s="247"/>
      <c r="F4" s="246"/>
      <c r="G4" s="246"/>
      <c r="H4" s="246"/>
      <c r="I4" s="246"/>
      <c r="J4" s="246"/>
      <c r="K4" s="246"/>
      <c r="L4" s="52"/>
      <c r="M4" s="143"/>
      <c r="N4" s="143"/>
      <c r="O4" s="247"/>
      <c r="P4" s="143"/>
    </row>
    <row r="5" spans="1:16" s="70" customFormat="1" ht="18.600000000000001" customHeight="1">
      <c r="A5" s="251"/>
      <c r="B5" s="251"/>
      <c r="C5" s="251"/>
      <c r="D5" s="251"/>
      <c r="E5" s="251"/>
      <c r="F5" s="283" t="s">
        <v>4</v>
      </c>
      <c r="G5" s="283"/>
      <c r="H5" s="283"/>
      <c r="I5" s="283"/>
      <c r="J5" s="283"/>
      <c r="K5" s="283"/>
      <c r="L5" s="283"/>
      <c r="M5" s="283"/>
      <c r="N5" s="283"/>
      <c r="O5" s="283"/>
      <c r="P5" s="283"/>
    </row>
    <row r="6" spans="1:16" s="70" customFormat="1" ht="18.600000000000001" customHeight="1">
      <c r="A6" s="82"/>
      <c r="B6" s="82"/>
      <c r="C6" s="82"/>
      <c r="D6" s="55"/>
      <c r="E6" s="56"/>
      <c r="F6" s="55"/>
      <c r="G6" s="55"/>
      <c r="H6" s="55"/>
      <c r="I6" s="55"/>
      <c r="J6" s="55"/>
      <c r="K6" s="55"/>
      <c r="L6" s="283" t="s">
        <v>77</v>
      </c>
      <c r="M6" s="283"/>
      <c r="N6" s="283"/>
      <c r="O6" s="56"/>
      <c r="P6" s="55"/>
    </row>
    <row r="7" spans="1:16" s="70" customFormat="1" ht="18.600000000000001" customHeight="1">
      <c r="A7" s="251"/>
      <c r="B7" s="251"/>
      <c r="C7" s="251"/>
      <c r="D7" s="59"/>
      <c r="E7" s="252"/>
      <c r="F7" s="59"/>
      <c r="G7" s="59"/>
      <c r="H7" s="59"/>
      <c r="I7" s="59"/>
      <c r="K7" s="59"/>
      <c r="L7" s="253" t="s">
        <v>128</v>
      </c>
      <c r="M7" s="254"/>
      <c r="N7" s="59"/>
      <c r="O7" s="252"/>
      <c r="P7" s="59"/>
    </row>
    <row r="8" spans="1:16" ht="18.600000000000001" customHeight="1">
      <c r="A8" s="251"/>
      <c r="B8" s="251"/>
      <c r="C8" s="251"/>
      <c r="D8" s="59"/>
      <c r="E8" s="252"/>
      <c r="F8" s="59" t="s">
        <v>131</v>
      </c>
      <c r="G8" s="59"/>
      <c r="H8" s="59" t="s">
        <v>132</v>
      </c>
      <c r="I8" s="59"/>
      <c r="J8" s="59" t="s">
        <v>159</v>
      </c>
      <c r="K8" s="59"/>
      <c r="L8" s="255" t="s">
        <v>135</v>
      </c>
      <c r="M8" s="254"/>
      <c r="N8" s="59"/>
      <c r="O8" s="252"/>
      <c r="P8" s="59" t="s">
        <v>139</v>
      </c>
    </row>
    <row r="9" spans="1:16" ht="18.600000000000001" customHeight="1">
      <c r="A9" s="251"/>
      <c r="B9" s="251"/>
      <c r="C9" s="251"/>
      <c r="D9" s="59"/>
      <c r="E9" s="254"/>
      <c r="F9" s="59" t="s">
        <v>140</v>
      </c>
      <c r="G9" s="59"/>
      <c r="H9" s="59" t="s">
        <v>141</v>
      </c>
      <c r="I9" s="59"/>
      <c r="J9" s="59" t="s">
        <v>142</v>
      </c>
      <c r="K9" s="59"/>
      <c r="L9" s="59" t="s">
        <v>144</v>
      </c>
      <c r="M9" s="254"/>
      <c r="N9" s="59" t="s">
        <v>79</v>
      </c>
      <c r="O9" s="254"/>
      <c r="P9" s="59" t="s">
        <v>62</v>
      </c>
    </row>
    <row r="10" spans="1:16" ht="18" customHeight="1">
      <c r="A10" s="251"/>
      <c r="B10" s="251"/>
      <c r="C10" s="251"/>
      <c r="D10" s="275" t="s">
        <v>11</v>
      </c>
      <c r="E10" s="254"/>
      <c r="F10" s="256" t="s">
        <v>12</v>
      </c>
      <c r="G10" s="59"/>
      <c r="H10" s="256" t="s">
        <v>12</v>
      </c>
      <c r="I10" s="59"/>
      <c r="J10" s="256" t="s">
        <v>12</v>
      </c>
      <c r="K10" s="59"/>
      <c r="L10" s="256" t="s">
        <v>12</v>
      </c>
      <c r="M10" s="254"/>
      <c r="N10" s="256" t="s">
        <v>12</v>
      </c>
      <c r="O10" s="254"/>
      <c r="P10" s="256" t="s">
        <v>12</v>
      </c>
    </row>
    <row r="11" spans="1:16" ht="6" customHeight="1">
      <c r="A11" s="82"/>
      <c r="B11" s="82"/>
      <c r="C11" s="82"/>
      <c r="D11" s="59"/>
      <c r="E11" s="254"/>
      <c r="F11" s="59"/>
      <c r="G11" s="59"/>
      <c r="H11" s="59"/>
      <c r="I11" s="59"/>
      <c r="J11" s="59"/>
      <c r="K11" s="59"/>
      <c r="L11" s="59"/>
      <c r="M11" s="254"/>
      <c r="N11" s="59"/>
      <c r="O11" s="254"/>
      <c r="P11" s="59"/>
    </row>
    <row r="12" spans="1:16" ht="18.600000000000001" customHeight="1">
      <c r="A12" s="69" t="s">
        <v>148</v>
      </c>
      <c r="B12" s="141"/>
      <c r="C12" s="82"/>
      <c r="D12" s="55"/>
      <c r="E12" s="56"/>
      <c r="F12" s="54">
        <v>158000000</v>
      </c>
      <c r="G12" s="54"/>
      <c r="H12" s="54">
        <v>228732200</v>
      </c>
      <c r="I12" s="54"/>
      <c r="J12" s="54">
        <v>0</v>
      </c>
      <c r="K12" s="54"/>
      <c r="L12" s="54">
        <v>8850000</v>
      </c>
      <c r="M12" s="54"/>
      <c r="N12" s="54">
        <v>68285723</v>
      </c>
      <c r="O12" s="54"/>
      <c r="P12" s="54">
        <f>SUM(F12:O12)</f>
        <v>463867923</v>
      </c>
    </row>
    <row r="13" spans="1:16" ht="6" customHeight="1">
      <c r="A13" s="251"/>
      <c r="B13" s="82"/>
      <c r="C13" s="82"/>
      <c r="D13" s="257"/>
      <c r="E13" s="56"/>
      <c r="F13" s="55"/>
      <c r="G13" s="55"/>
      <c r="H13" s="55"/>
      <c r="I13" s="55"/>
      <c r="J13" s="55"/>
      <c r="K13" s="55"/>
      <c r="L13" s="55"/>
      <c r="M13" s="56"/>
      <c r="N13" s="55"/>
      <c r="O13" s="56"/>
      <c r="P13" s="55"/>
    </row>
    <row r="14" spans="1:16" ht="18.600000000000001" customHeight="1">
      <c r="A14" s="251" t="s">
        <v>150</v>
      </c>
      <c r="B14" s="82"/>
      <c r="C14" s="82"/>
      <c r="D14" s="257"/>
      <c r="E14" s="56"/>
      <c r="F14" s="55"/>
      <c r="G14" s="55"/>
      <c r="H14" s="55"/>
      <c r="I14" s="55"/>
      <c r="J14" s="55"/>
      <c r="K14" s="55"/>
      <c r="L14" s="55"/>
      <c r="M14" s="56"/>
      <c r="N14" s="55"/>
      <c r="O14" s="56"/>
      <c r="P14" s="101"/>
    </row>
    <row r="15" spans="1:16" ht="18.600000000000001" customHeight="1">
      <c r="A15" s="82" t="s">
        <v>151</v>
      </c>
      <c r="B15" s="82"/>
      <c r="C15" s="82"/>
      <c r="D15" s="257">
        <v>16</v>
      </c>
      <c r="E15" s="56"/>
      <c r="F15" s="55">
        <v>0</v>
      </c>
      <c r="G15" s="55"/>
      <c r="H15" s="55">
        <v>0</v>
      </c>
      <c r="I15" s="55"/>
      <c r="J15" s="55">
        <v>0</v>
      </c>
      <c r="K15" s="55"/>
      <c r="L15" s="55">
        <v>0</v>
      </c>
      <c r="M15" s="56"/>
      <c r="N15" s="55">
        <v>-18221337</v>
      </c>
      <c r="O15" s="56"/>
      <c r="P15" s="55">
        <f>SUM(F15:O15)</f>
        <v>-18221337</v>
      </c>
    </row>
    <row r="16" spans="1:16" ht="18.600000000000001" customHeight="1">
      <c r="A16" s="82" t="s">
        <v>152</v>
      </c>
      <c r="B16" s="82"/>
      <c r="C16" s="82"/>
      <c r="D16" s="257"/>
      <c r="E16" s="56"/>
      <c r="F16" s="55">
        <v>0</v>
      </c>
      <c r="G16" s="55"/>
      <c r="H16" s="55">
        <v>0</v>
      </c>
      <c r="I16" s="55"/>
      <c r="J16" s="55">
        <v>0</v>
      </c>
      <c r="K16" s="55"/>
      <c r="L16" s="55">
        <v>1110000</v>
      </c>
      <c r="M16" s="55"/>
      <c r="N16" s="55">
        <v>-1110000</v>
      </c>
      <c r="O16" s="55"/>
      <c r="P16" s="55">
        <f>SUM(F16:O16)</f>
        <v>0</v>
      </c>
    </row>
    <row r="17" spans="1:16" ht="18.600000000000001" customHeight="1">
      <c r="A17" s="82" t="s">
        <v>107</v>
      </c>
      <c r="B17" s="82"/>
      <c r="C17" s="82"/>
      <c r="D17" s="257"/>
      <c r="E17" s="56"/>
      <c r="F17" s="57">
        <v>0</v>
      </c>
      <c r="G17" s="55"/>
      <c r="H17" s="57">
        <v>0</v>
      </c>
      <c r="I17" s="55"/>
      <c r="J17" s="57">
        <v>0</v>
      </c>
      <c r="K17" s="55"/>
      <c r="L17" s="57">
        <v>0</v>
      </c>
      <c r="M17" s="55"/>
      <c r="N17" s="57">
        <v>22771062</v>
      </c>
      <c r="O17" s="55"/>
      <c r="P17" s="57">
        <f>SUM(F17:O17)</f>
        <v>22771062</v>
      </c>
    </row>
    <row r="18" spans="1:16" ht="6" customHeight="1">
      <c r="A18" s="82"/>
      <c r="B18" s="82"/>
      <c r="C18" s="82"/>
      <c r="D18" s="55"/>
      <c r="E18" s="56"/>
      <c r="F18" s="55"/>
      <c r="G18" s="55"/>
      <c r="H18" s="55"/>
      <c r="I18" s="55"/>
      <c r="J18" s="55"/>
      <c r="K18" s="55"/>
      <c r="L18" s="55"/>
      <c r="M18" s="56"/>
      <c r="N18" s="55"/>
      <c r="O18" s="56"/>
      <c r="P18" s="55"/>
    </row>
    <row r="19" spans="1:16" ht="18.600000000000001" customHeight="1" thickBot="1">
      <c r="A19" s="251" t="s">
        <v>153</v>
      </c>
      <c r="B19" s="82"/>
      <c r="C19" s="82"/>
      <c r="D19" s="55"/>
      <c r="E19" s="56"/>
      <c r="F19" s="258">
        <f>SUM(F12:F18)</f>
        <v>158000000</v>
      </c>
      <c r="G19" s="55"/>
      <c r="H19" s="258">
        <f>SUM(H12:H18)</f>
        <v>228732200</v>
      </c>
      <c r="I19" s="55"/>
      <c r="J19" s="258">
        <f>SUM(J12:J18)</f>
        <v>0</v>
      </c>
      <c r="K19" s="55"/>
      <c r="L19" s="258">
        <f>SUM(L12:L18)</f>
        <v>9960000</v>
      </c>
      <c r="M19" s="56"/>
      <c r="N19" s="258">
        <f>SUM(N12:N18)</f>
        <v>71725448</v>
      </c>
      <c r="O19" s="56"/>
      <c r="P19" s="258">
        <f>SUM(F19:O19)</f>
        <v>468417648</v>
      </c>
    </row>
    <row r="20" spans="1:16" ht="18.600000000000001" customHeight="1" thickTop="1">
      <c r="A20" s="251"/>
      <c r="B20" s="82"/>
      <c r="C20" s="82"/>
      <c r="D20" s="55"/>
      <c r="E20" s="56"/>
      <c r="F20" s="55"/>
      <c r="G20" s="55"/>
      <c r="H20" s="55"/>
      <c r="I20" s="55"/>
      <c r="J20" s="55"/>
      <c r="K20" s="55"/>
      <c r="L20" s="55"/>
      <c r="M20" s="56"/>
      <c r="N20" s="55"/>
      <c r="O20" s="56"/>
      <c r="P20" s="55"/>
    </row>
    <row r="21" spans="1:16" ht="18.600000000000001" customHeight="1">
      <c r="A21" s="69" t="s">
        <v>154</v>
      </c>
      <c r="B21" s="141"/>
      <c r="C21" s="82"/>
      <c r="D21" s="55"/>
      <c r="E21" s="56"/>
      <c r="F21" s="190">
        <v>158000000</v>
      </c>
      <c r="G21" s="54"/>
      <c r="H21" s="190">
        <v>228732200</v>
      </c>
      <c r="I21" s="54"/>
      <c r="J21" s="190">
        <v>3409740</v>
      </c>
      <c r="K21" s="54"/>
      <c r="L21" s="190">
        <v>11770000</v>
      </c>
      <c r="M21" s="54"/>
      <c r="N21" s="190">
        <v>103852846</v>
      </c>
      <c r="O21" s="54"/>
      <c r="P21" s="190">
        <f>SUM(F21:O21)</f>
        <v>505764786</v>
      </c>
    </row>
    <row r="22" spans="1:16" ht="6" customHeight="1">
      <c r="A22" s="251"/>
      <c r="B22" s="82"/>
      <c r="C22" s="82"/>
      <c r="D22" s="257"/>
      <c r="E22" s="56"/>
      <c r="F22" s="191"/>
      <c r="G22" s="55"/>
      <c r="H22" s="191"/>
      <c r="I22" s="55"/>
      <c r="J22" s="191"/>
      <c r="K22" s="55"/>
      <c r="L22" s="191"/>
      <c r="M22" s="56"/>
      <c r="N22" s="191"/>
      <c r="O22" s="56"/>
      <c r="P22" s="191"/>
    </row>
    <row r="23" spans="1:16" ht="18.600000000000001" customHeight="1">
      <c r="A23" s="251" t="s">
        <v>150</v>
      </c>
      <c r="B23" s="82"/>
      <c r="C23" s="82"/>
      <c r="D23" s="257"/>
      <c r="E23" s="56"/>
      <c r="F23" s="191"/>
      <c r="G23" s="55"/>
      <c r="H23" s="191"/>
      <c r="I23" s="55"/>
      <c r="J23" s="191"/>
      <c r="K23" s="55"/>
      <c r="L23" s="191"/>
      <c r="M23" s="56"/>
      <c r="N23" s="191"/>
      <c r="O23" s="56"/>
      <c r="P23" s="158"/>
    </row>
    <row r="24" spans="1:16" ht="18.600000000000001" customHeight="1">
      <c r="A24" s="82" t="s">
        <v>155</v>
      </c>
      <c r="B24" s="82"/>
      <c r="C24" s="82"/>
      <c r="D24" s="257">
        <v>14</v>
      </c>
      <c r="E24" s="56"/>
      <c r="F24" s="191">
        <v>473575</v>
      </c>
      <c r="G24" s="55"/>
      <c r="H24" s="191">
        <v>2936165</v>
      </c>
      <c r="I24" s="55"/>
      <c r="J24" s="191">
        <v>-3409740</v>
      </c>
      <c r="K24" s="55"/>
      <c r="L24" s="191">
        <v>0</v>
      </c>
      <c r="M24" s="56"/>
      <c r="N24" s="191">
        <v>0</v>
      </c>
      <c r="O24" s="56"/>
      <c r="P24" s="158">
        <f t="shared" ref="P24:P25" si="0">SUM(F24:O24)</f>
        <v>0</v>
      </c>
    </row>
    <row r="25" spans="1:16" ht="18.600000000000001" customHeight="1">
      <c r="A25" s="82" t="s">
        <v>160</v>
      </c>
      <c r="B25" s="82"/>
      <c r="C25" s="82"/>
      <c r="D25" s="257"/>
      <c r="E25" s="56"/>
      <c r="F25" s="191">
        <v>0</v>
      </c>
      <c r="G25" s="55"/>
      <c r="H25" s="191">
        <v>0</v>
      </c>
      <c r="I25" s="55"/>
      <c r="J25" s="191">
        <v>105733360</v>
      </c>
      <c r="K25" s="55"/>
      <c r="L25" s="191">
        <v>0</v>
      </c>
      <c r="M25" s="56"/>
      <c r="N25" s="191">
        <v>0</v>
      </c>
      <c r="O25" s="56"/>
      <c r="P25" s="191">
        <f t="shared" si="0"/>
        <v>105733360</v>
      </c>
    </row>
    <row r="26" spans="1:16" ht="18.600000000000001" customHeight="1">
      <c r="A26" s="82" t="s">
        <v>151</v>
      </c>
      <c r="B26" s="82"/>
      <c r="C26" s="82"/>
      <c r="D26" s="257">
        <v>16</v>
      </c>
      <c r="E26" s="56"/>
      <c r="F26" s="191">
        <v>0</v>
      </c>
      <c r="G26" s="55"/>
      <c r="H26" s="191">
        <v>0</v>
      </c>
      <c r="I26" s="55"/>
      <c r="J26" s="191">
        <v>0</v>
      </c>
      <c r="K26" s="55"/>
      <c r="L26" s="191">
        <v>0</v>
      </c>
      <c r="M26" s="56"/>
      <c r="N26" s="191">
        <v>-38028414</v>
      </c>
      <c r="O26" s="56"/>
      <c r="P26" s="191">
        <f>SUM(F26:O26)</f>
        <v>-38028414</v>
      </c>
    </row>
    <row r="27" spans="1:16" ht="18.600000000000001" customHeight="1">
      <c r="A27" s="82" t="s">
        <v>152</v>
      </c>
      <c r="B27" s="82"/>
      <c r="C27" s="82"/>
      <c r="D27" s="257">
        <v>15</v>
      </c>
      <c r="E27" s="56"/>
      <c r="F27" s="191">
        <v>0</v>
      </c>
      <c r="G27" s="55"/>
      <c r="H27" s="191">
        <v>0</v>
      </c>
      <c r="I27" s="55"/>
      <c r="J27" s="191">
        <v>0</v>
      </c>
      <c r="K27" s="55"/>
      <c r="L27" s="191">
        <v>320000</v>
      </c>
      <c r="M27" s="55"/>
      <c r="N27" s="191">
        <v>-320000</v>
      </c>
      <c r="O27" s="55"/>
      <c r="P27" s="191">
        <f>SUM(F27:O27)</f>
        <v>0</v>
      </c>
    </row>
    <row r="28" spans="1:16" ht="18.600000000000001" customHeight="1">
      <c r="A28" s="82" t="s">
        <v>107</v>
      </c>
      <c r="B28" s="82"/>
      <c r="C28" s="82"/>
      <c r="D28" s="257"/>
      <c r="E28" s="56"/>
      <c r="F28" s="192">
        <v>0</v>
      </c>
      <c r="G28" s="55"/>
      <c r="H28" s="192">
        <v>0</v>
      </c>
      <c r="I28" s="55"/>
      <c r="J28" s="192">
        <v>0</v>
      </c>
      <c r="K28" s="55"/>
      <c r="L28" s="192">
        <v>0</v>
      </c>
      <c r="M28" s="55"/>
      <c r="N28" s="192">
        <v>3213342</v>
      </c>
      <c r="O28" s="55"/>
      <c r="P28" s="192">
        <f>SUM(F28:O28)</f>
        <v>3213342</v>
      </c>
    </row>
    <row r="29" spans="1:16" ht="6" customHeight="1">
      <c r="A29" s="82"/>
      <c r="B29" s="82"/>
      <c r="C29" s="82"/>
      <c r="D29" s="55"/>
      <c r="E29" s="56"/>
      <c r="F29" s="191"/>
      <c r="G29" s="55"/>
      <c r="H29" s="191"/>
      <c r="I29" s="55"/>
      <c r="J29" s="191"/>
      <c r="K29" s="55"/>
      <c r="L29" s="191"/>
      <c r="M29" s="56"/>
      <c r="N29" s="191"/>
      <c r="O29" s="56"/>
      <c r="P29" s="191"/>
    </row>
    <row r="30" spans="1:16" ht="18.600000000000001" customHeight="1" thickBot="1">
      <c r="A30" s="251" t="s">
        <v>156</v>
      </c>
      <c r="B30" s="82"/>
      <c r="C30" s="82"/>
      <c r="D30" s="55"/>
      <c r="E30" s="56"/>
      <c r="F30" s="259">
        <f>SUM(F21:F29)</f>
        <v>158473575</v>
      </c>
      <c r="G30" s="55"/>
      <c r="H30" s="259">
        <f>SUM(H21:H29)</f>
        <v>231668365</v>
      </c>
      <c r="I30" s="55"/>
      <c r="J30" s="259">
        <f>SUM(J21:J29)</f>
        <v>105733360</v>
      </c>
      <c r="K30" s="55"/>
      <c r="L30" s="259">
        <f>SUM(L21:L29)</f>
        <v>12090000</v>
      </c>
      <c r="M30" s="56"/>
      <c r="N30" s="259">
        <f>SUM(N21:N29)</f>
        <v>68717774</v>
      </c>
      <c r="O30" s="56"/>
      <c r="P30" s="259">
        <f>SUM(F30:O30)</f>
        <v>576683074</v>
      </c>
    </row>
    <row r="31" spans="1:16" ht="18.600000000000001" customHeight="1" thickTop="1">
      <c r="A31" s="251"/>
      <c r="B31" s="82"/>
      <c r="C31" s="82"/>
      <c r="D31" s="55"/>
      <c r="E31" s="56"/>
      <c r="F31" s="55"/>
      <c r="G31" s="55"/>
      <c r="H31" s="55"/>
      <c r="I31" s="55"/>
      <c r="J31" s="55"/>
      <c r="K31" s="55"/>
      <c r="L31" s="55"/>
      <c r="M31" s="56"/>
      <c r="N31" s="260"/>
      <c r="O31" s="261"/>
      <c r="P31" s="260"/>
    </row>
    <row r="32" spans="1:16" ht="9" customHeight="1">
      <c r="A32" s="251"/>
      <c r="B32" s="82"/>
      <c r="C32" s="82"/>
      <c r="D32" s="55"/>
      <c r="E32" s="56"/>
      <c r="F32" s="55"/>
      <c r="G32" s="55"/>
      <c r="H32" s="55"/>
      <c r="I32" s="55"/>
      <c r="J32" s="55"/>
      <c r="K32" s="55"/>
      <c r="L32" s="55"/>
      <c r="M32" s="56"/>
      <c r="N32" s="260"/>
      <c r="O32" s="261"/>
      <c r="P32" s="260"/>
    </row>
    <row r="33" spans="1:16" ht="18.600000000000001" customHeight="1">
      <c r="A33" s="285" t="s">
        <v>157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</row>
    <row r="34" spans="1:16" ht="6" customHeight="1">
      <c r="A34" s="277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</row>
    <row r="35" spans="1:16" ht="21.75" customHeight="1">
      <c r="A35" s="262" t="str">
        <f>'TH 2-4'!A47</f>
        <v>หมายเหตุประกอบข้อมูลทางการเงินเป็นส่วนหนึ่งของข้อมูลทางการเงินระหว่างกาลนี้</v>
      </c>
      <c r="B35" s="262"/>
      <c r="C35" s="262"/>
      <c r="D35" s="263"/>
      <c r="E35" s="264"/>
      <c r="F35" s="263"/>
      <c r="G35" s="263"/>
      <c r="H35" s="263"/>
      <c r="I35" s="263"/>
      <c r="J35" s="263"/>
      <c r="K35" s="263"/>
      <c r="L35" s="265"/>
      <c r="M35" s="266"/>
      <c r="N35" s="266"/>
      <c r="O35" s="264"/>
      <c r="P35" s="266"/>
    </row>
  </sheetData>
  <mergeCells count="3">
    <mergeCell ref="F5:P5"/>
    <mergeCell ref="L6:N6"/>
    <mergeCell ref="A33:P33"/>
  </mergeCells>
  <pageMargins left="0.9" right="0.9" top="0.5" bottom="0.6" header="0.49" footer="0.4"/>
  <pageSetup paperSize="9" scale="95" firstPageNumber="8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78DD-6263-45CD-A213-1E41E709F92E}">
  <sheetPr>
    <tabColor theme="3" tint="0.39997558519241921"/>
  </sheetPr>
  <dimension ref="A1:L146"/>
  <sheetViews>
    <sheetView tabSelected="1" topLeftCell="A125" zoomScaleNormal="100" zoomScaleSheetLayoutView="100" workbookViewId="0">
      <selection activeCell="F144" sqref="F144"/>
    </sheetView>
  </sheetViews>
  <sheetFormatPr defaultColWidth="0.7109375" defaultRowHeight="21.75" customHeight="1"/>
  <cols>
    <col min="1" max="2" width="1.7109375" style="37" customWidth="1"/>
    <col min="3" max="3" width="43.42578125" style="37" customWidth="1"/>
    <col min="4" max="4" width="7.85546875" style="37" customWidth="1"/>
    <col min="5" max="5" width="0.85546875" style="37" customWidth="1"/>
    <col min="6" max="6" width="12.7109375" style="37" customWidth="1"/>
    <col min="7" max="7" width="0.85546875" style="37" customWidth="1"/>
    <col min="8" max="8" width="12.7109375" style="37" customWidth="1"/>
    <col min="9" max="9" width="0.85546875" style="37" customWidth="1"/>
    <col min="10" max="10" width="12.7109375" style="215" customWidth="1"/>
    <col min="11" max="11" width="0.85546875" style="37" customWidth="1"/>
    <col min="12" max="12" width="12.7109375" style="215" customWidth="1"/>
    <col min="13" max="43" width="9.140625" style="37" customWidth="1"/>
    <col min="44" max="44" width="1.42578125" style="37" customWidth="1"/>
    <col min="45" max="45" width="52.7109375" style="37" customWidth="1"/>
    <col min="46" max="46" width="7" style="37" bestFit="1" customWidth="1"/>
    <col min="47" max="47" width="0.7109375" style="37"/>
    <col min="48" max="48" width="10.7109375" style="37" customWidth="1"/>
    <col min="49" max="229" width="0.7109375" style="37"/>
    <col min="230" max="230" width="1.7109375" style="37" customWidth="1"/>
    <col min="231" max="231" width="2" style="37" customWidth="1"/>
    <col min="232" max="232" width="38.85546875" style="37" customWidth="1"/>
    <col min="233" max="233" width="8.42578125" style="37" bestFit="1" customWidth="1"/>
    <col min="234" max="234" width="0.7109375" style="37"/>
    <col min="235" max="235" width="12.28515625" style="37" customWidth="1"/>
    <col min="236" max="236" width="0.7109375" style="37"/>
    <col min="237" max="237" width="12.28515625" style="37" customWidth="1"/>
    <col min="238" max="238" width="0.7109375" style="37"/>
    <col min="239" max="239" width="12.28515625" style="37" customWidth="1"/>
    <col min="240" max="240" width="0.7109375" style="37"/>
    <col min="241" max="241" width="12.28515625" style="37" customWidth="1"/>
    <col min="242" max="299" width="9.140625" style="37" customWidth="1"/>
    <col min="300" max="300" width="1.42578125" style="37" customWidth="1"/>
    <col min="301" max="301" width="52.7109375" style="37" customWidth="1"/>
    <col min="302" max="302" width="7" style="37" bestFit="1" customWidth="1"/>
    <col min="303" max="303" width="0.7109375" style="37"/>
    <col min="304" max="304" width="10.7109375" style="37" customWidth="1"/>
    <col min="305" max="485" width="0.7109375" style="37"/>
    <col min="486" max="486" width="1.7109375" style="37" customWidth="1"/>
    <col min="487" max="487" width="2" style="37" customWidth="1"/>
    <col min="488" max="488" width="38.85546875" style="37" customWidth="1"/>
    <col min="489" max="489" width="8.42578125" style="37" bestFit="1" customWidth="1"/>
    <col min="490" max="490" width="0.7109375" style="37"/>
    <col min="491" max="491" width="12.28515625" style="37" customWidth="1"/>
    <col min="492" max="492" width="0.7109375" style="37"/>
    <col min="493" max="493" width="12.28515625" style="37" customWidth="1"/>
    <col min="494" max="494" width="0.7109375" style="37"/>
    <col min="495" max="495" width="12.28515625" style="37" customWidth="1"/>
    <col min="496" max="496" width="0.7109375" style="37"/>
    <col min="497" max="497" width="12.28515625" style="37" customWidth="1"/>
    <col min="498" max="555" width="9.140625" style="37" customWidth="1"/>
    <col min="556" max="556" width="1.42578125" style="37" customWidth="1"/>
    <col min="557" max="557" width="52.7109375" style="37" customWidth="1"/>
    <col min="558" max="558" width="7" style="37" bestFit="1" customWidth="1"/>
    <col min="559" max="559" width="0.7109375" style="37"/>
    <col min="560" max="560" width="10.7109375" style="37" customWidth="1"/>
    <col min="561" max="741" width="0.7109375" style="37"/>
    <col min="742" max="742" width="1.7109375" style="37" customWidth="1"/>
    <col min="743" max="743" width="2" style="37" customWidth="1"/>
    <col min="744" max="744" width="38.85546875" style="37" customWidth="1"/>
    <col min="745" max="745" width="8.42578125" style="37" bestFit="1" customWidth="1"/>
    <col min="746" max="746" width="0.7109375" style="37"/>
    <col min="747" max="747" width="12.28515625" style="37" customWidth="1"/>
    <col min="748" max="748" width="0.7109375" style="37"/>
    <col min="749" max="749" width="12.28515625" style="37" customWidth="1"/>
    <col min="750" max="750" width="0.7109375" style="37"/>
    <col min="751" max="751" width="12.28515625" style="37" customWidth="1"/>
    <col min="752" max="752" width="0.7109375" style="37"/>
    <col min="753" max="753" width="12.28515625" style="37" customWidth="1"/>
    <col min="754" max="811" width="9.140625" style="37" customWidth="1"/>
    <col min="812" max="812" width="1.42578125" style="37" customWidth="1"/>
    <col min="813" max="813" width="52.7109375" style="37" customWidth="1"/>
    <col min="814" max="814" width="7" style="37" bestFit="1" customWidth="1"/>
    <col min="815" max="815" width="0.7109375" style="37"/>
    <col min="816" max="816" width="10.7109375" style="37" customWidth="1"/>
    <col min="817" max="997" width="0.7109375" style="37"/>
    <col min="998" max="998" width="1.7109375" style="37" customWidth="1"/>
    <col min="999" max="999" width="2" style="37" customWidth="1"/>
    <col min="1000" max="1000" width="38.85546875" style="37" customWidth="1"/>
    <col min="1001" max="1001" width="8.42578125" style="37" bestFit="1" customWidth="1"/>
    <col min="1002" max="1002" width="0.7109375" style="37"/>
    <col min="1003" max="1003" width="12.28515625" style="37" customWidth="1"/>
    <col min="1004" max="1004" width="0.7109375" style="37"/>
    <col min="1005" max="1005" width="12.28515625" style="37" customWidth="1"/>
    <col min="1006" max="1006" width="0.7109375" style="37"/>
    <col min="1007" max="1007" width="12.28515625" style="37" customWidth="1"/>
    <col min="1008" max="1008" width="0.7109375" style="37"/>
    <col min="1009" max="1009" width="12.28515625" style="37" customWidth="1"/>
    <col min="1010" max="1067" width="9.140625" style="37" customWidth="1"/>
    <col min="1068" max="1068" width="1.42578125" style="37" customWidth="1"/>
    <col min="1069" max="1069" width="52.7109375" style="37" customWidth="1"/>
    <col min="1070" max="1070" width="7" style="37" bestFit="1" customWidth="1"/>
    <col min="1071" max="1071" width="0.7109375" style="37"/>
    <col min="1072" max="1072" width="10.7109375" style="37" customWidth="1"/>
    <col min="1073" max="1253" width="0.7109375" style="37"/>
    <col min="1254" max="1254" width="1.7109375" style="37" customWidth="1"/>
    <col min="1255" max="1255" width="2" style="37" customWidth="1"/>
    <col min="1256" max="1256" width="38.85546875" style="37" customWidth="1"/>
    <col min="1257" max="1257" width="8.42578125" style="37" bestFit="1" customWidth="1"/>
    <col min="1258" max="1258" width="0.7109375" style="37"/>
    <col min="1259" max="1259" width="12.28515625" style="37" customWidth="1"/>
    <col min="1260" max="1260" width="0.7109375" style="37"/>
    <col min="1261" max="1261" width="12.28515625" style="37" customWidth="1"/>
    <col min="1262" max="1262" width="0.7109375" style="37"/>
    <col min="1263" max="1263" width="12.28515625" style="37" customWidth="1"/>
    <col min="1264" max="1264" width="0.7109375" style="37"/>
    <col min="1265" max="1265" width="12.28515625" style="37" customWidth="1"/>
    <col min="1266" max="1323" width="9.140625" style="37" customWidth="1"/>
    <col min="1324" max="1324" width="1.42578125" style="37" customWidth="1"/>
    <col min="1325" max="1325" width="52.7109375" style="37" customWidth="1"/>
    <col min="1326" max="1326" width="7" style="37" bestFit="1" customWidth="1"/>
    <col min="1327" max="1327" width="0.7109375" style="37"/>
    <col min="1328" max="1328" width="10.7109375" style="37" customWidth="1"/>
    <col min="1329" max="1509" width="0.7109375" style="37"/>
    <col min="1510" max="1510" width="1.7109375" style="37" customWidth="1"/>
    <col min="1511" max="1511" width="2" style="37" customWidth="1"/>
    <col min="1512" max="1512" width="38.85546875" style="37" customWidth="1"/>
    <col min="1513" max="1513" width="8.42578125" style="37" bestFit="1" customWidth="1"/>
    <col min="1514" max="1514" width="0.7109375" style="37"/>
    <col min="1515" max="1515" width="12.28515625" style="37" customWidth="1"/>
    <col min="1516" max="1516" width="0.7109375" style="37"/>
    <col min="1517" max="1517" width="12.28515625" style="37" customWidth="1"/>
    <col min="1518" max="1518" width="0.7109375" style="37"/>
    <col min="1519" max="1519" width="12.28515625" style="37" customWidth="1"/>
    <col min="1520" max="1520" width="0.7109375" style="37"/>
    <col min="1521" max="1521" width="12.28515625" style="37" customWidth="1"/>
    <col min="1522" max="1579" width="9.140625" style="37" customWidth="1"/>
    <col min="1580" max="1580" width="1.42578125" style="37" customWidth="1"/>
    <col min="1581" max="1581" width="52.7109375" style="37" customWidth="1"/>
    <col min="1582" max="1582" width="7" style="37" bestFit="1" customWidth="1"/>
    <col min="1583" max="1583" width="0.7109375" style="37"/>
    <col min="1584" max="1584" width="10.7109375" style="37" customWidth="1"/>
    <col min="1585" max="1765" width="0.7109375" style="37"/>
    <col min="1766" max="1766" width="1.7109375" style="37" customWidth="1"/>
    <col min="1767" max="1767" width="2" style="37" customWidth="1"/>
    <col min="1768" max="1768" width="38.85546875" style="37" customWidth="1"/>
    <col min="1769" max="1769" width="8.42578125" style="37" bestFit="1" customWidth="1"/>
    <col min="1770" max="1770" width="0.7109375" style="37"/>
    <col min="1771" max="1771" width="12.28515625" style="37" customWidth="1"/>
    <col min="1772" max="1772" width="0.7109375" style="37"/>
    <col min="1773" max="1773" width="12.28515625" style="37" customWidth="1"/>
    <col min="1774" max="1774" width="0.7109375" style="37"/>
    <col min="1775" max="1775" width="12.28515625" style="37" customWidth="1"/>
    <col min="1776" max="1776" width="0.7109375" style="37"/>
    <col min="1777" max="1777" width="12.28515625" style="37" customWidth="1"/>
    <col min="1778" max="1835" width="9.140625" style="37" customWidth="1"/>
    <col min="1836" max="1836" width="1.42578125" style="37" customWidth="1"/>
    <col min="1837" max="1837" width="52.7109375" style="37" customWidth="1"/>
    <col min="1838" max="1838" width="7" style="37" bestFit="1" customWidth="1"/>
    <col min="1839" max="1839" width="0.7109375" style="37"/>
    <col min="1840" max="1840" width="10.7109375" style="37" customWidth="1"/>
    <col min="1841" max="2021" width="0.7109375" style="37"/>
    <col min="2022" max="2022" width="1.7109375" style="37" customWidth="1"/>
    <col min="2023" max="2023" width="2" style="37" customWidth="1"/>
    <col min="2024" max="2024" width="38.85546875" style="37" customWidth="1"/>
    <col min="2025" max="2025" width="8.42578125" style="37" bestFit="1" customWidth="1"/>
    <col min="2026" max="2026" width="0.7109375" style="37"/>
    <col min="2027" max="2027" width="12.28515625" style="37" customWidth="1"/>
    <col min="2028" max="2028" width="0.7109375" style="37"/>
    <col min="2029" max="2029" width="12.28515625" style="37" customWidth="1"/>
    <col min="2030" max="2030" width="0.7109375" style="37"/>
    <col min="2031" max="2031" width="12.28515625" style="37" customWidth="1"/>
    <col min="2032" max="2032" width="0.7109375" style="37"/>
    <col min="2033" max="2033" width="12.28515625" style="37" customWidth="1"/>
    <col min="2034" max="2091" width="9.140625" style="37" customWidth="1"/>
    <col min="2092" max="2092" width="1.42578125" style="37" customWidth="1"/>
    <col min="2093" max="2093" width="52.7109375" style="37" customWidth="1"/>
    <col min="2094" max="2094" width="7" style="37" bestFit="1" customWidth="1"/>
    <col min="2095" max="2095" width="0.7109375" style="37"/>
    <col min="2096" max="2096" width="10.7109375" style="37" customWidth="1"/>
    <col min="2097" max="2277" width="0.7109375" style="37"/>
    <col min="2278" max="2278" width="1.7109375" style="37" customWidth="1"/>
    <col min="2279" max="2279" width="2" style="37" customWidth="1"/>
    <col min="2280" max="2280" width="38.85546875" style="37" customWidth="1"/>
    <col min="2281" max="2281" width="8.42578125" style="37" bestFit="1" customWidth="1"/>
    <col min="2282" max="2282" width="0.7109375" style="37"/>
    <col min="2283" max="2283" width="12.28515625" style="37" customWidth="1"/>
    <col min="2284" max="2284" width="0.7109375" style="37"/>
    <col min="2285" max="2285" width="12.28515625" style="37" customWidth="1"/>
    <col min="2286" max="2286" width="0.7109375" style="37"/>
    <col min="2287" max="2287" width="12.28515625" style="37" customWidth="1"/>
    <col min="2288" max="2288" width="0.7109375" style="37"/>
    <col min="2289" max="2289" width="12.28515625" style="37" customWidth="1"/>
    <col min="2290" max="2347" width="9.140625" style="37" customWidth="1"/>
    <col min="2348" max="2348" width="1.42578125" style="37" customWidth="1"/>
    <col min="2349" max="2349" width="52.7109375" style="37" customWidth="1"/>
    <col min="2350" max="2350" width="7" style="37" bestFit="1" customWidth="1"/>
    <col min="2351" max="2351" width="0.7109375" style="37"/>
    <col min="2352" max="2352" width="10.7109375" style="37" customWidth="1"/>
    <col min="2353" max="2533" width="0.7109375" style="37"/>
    <col min="2534" max="2534" width="1.7109375" style="37" customWidth="1"/>
    <col min="2535" max="2535" width="2" style="37" customWidth="1"/>
    <col min="2536" max="2536" width="38.85546875" style="37" customWidth="1"/>
    <col min="2537" max="2537" width="8.42578125" style="37" bestFit="1" customWidth="1"/>
    <col min="2538" max="2538" width="0.7109375" style="37"/>
    <col min="2539" max="2539" width="12.28515625" style="37" customWidth="1"/>
    <col min="2540" max="2540" width="0.7109375" style="37"/>
    <col min="2541" max="2541" width="12.28515625" style="37" customWidth="1"/>
    <col min="2542" max="2542" width="0.7109375" style="37"/>
    <col min="2543" max="2543" width="12.28515625" style="37" customWidth="1"/>
    <col min="2544" max="2544" width="0.7109375" style="37"/>
    <col min="2545" max="2545" width="12.28515625" style="37" customWidth="1"/>
    <col min="2546" max="2603" width="9.140625" style="37" customWidth="1"/>
    <col min="2604" max="2604" width="1.42578125" style="37" customWidth="1"/>
    <col min="2605" max="2605" width="52.7109375" style="37" customWidth="1"/>
    <col min="2606" max="2606" width="7" style="37" bestFit="1" customWidth="1"/>
    <col min="2607" max="2607" width="0.7109375" style="37"/>
    <col min="2608" max="2608" width="10.7109375" style="37" customWidth="1"/>
    <col min="2609" max="2789" width="0.7109375" style="37"/>
    <col min="2790" max="2790" width="1.7109375" style="37" customWidth="1"/>
    <col min="2791" max="2791" width="2" style="37" customWidth="1"/>
    <col min="2792" max="2792" width="38.85546875" style="37" customWidth="1"/>
    <col min="2793" max="2793" width="8.42578125" style="37" bestFit="1" customWidth="1"/>
    <col min="2794" max="2794" width="0.7109375" style="37"/>
    <col min="2795" max="2795" width="12.28515625" style="37" customWidth="1"/>
    <col min="2796" max="2796" width="0.7109375" style="37"/>
    <col min="2797" max="2797" width="12.28515625" style="37" customWidth="1"/>
    <col min="2798" max="2798" width="0.7109375" style="37"/>
    <col min="2799" max="2799" width="12.28515625" style="37" customWidth="1"/>
    <col min="2800" max="2800" width="0.7109375" style="37"/>
    <col min="2801" max="2801" width="12.28515625" style="37" customWidth="1"/>
    <col min="2802" max="2859" width="9.140625" style="37" customWidth="1"/>
    <col min="2860" max="2860" width="1.42578125" style="37" customWidth="1"/>
    <col min="2861" max="2861" width="52.7109375" style="37" customWidth="1"/>
    <col min="2862" max="2862" width="7" style="37" bestFit="1" customWidth="1"/>
    <col min="2863" max="2863" width="0.7109375" style="37"/>
    <col min="2864" max="2864" width="10.7109375" style="37" customWidth="1"/>
    <col min="2865" max="3045" width="0.7109375" style="37"/>
    <col min="3046" max="3046" width="1.7109375" style="37" customWidth="1"/>
    <col min="3047" max="3047" width="2" style="37" customWidth="1"/>
    <col min="3048" max="3048" width="38.85546875" style="37" customWidth="1"/>
    <col min="3049" max="3049" width="8.42578125" style="37" bestFit="1" customWidth="1"/>
    <col min="3050" max="3050" width="0.7109375" style="37"/>
    <col min="3051" max="3051" width="12.28515625" style="37" customWidth="1"/>
    <col min="3052" max="3052" width="0.7109375" style="37"/>
    <col min="3053" max="3053" width="12.28515625" style="37" customWidth="1"/>
    <col min="3054" max="3054" width="0.7109375" style="37"/>
    <col min="3055" max="3055" width="12.28515625" style="37" customWidth="1"/>
    <col min="3056" max="3056" width="0.7109375" style="37"/>
    <col min="3057" max="3057" width="12.28515625" style="37" customWidth="1"/>
    <col min="3058" max="3115" width="9.140625" style="37" customWidth="1"/>
    <col min="3116" max="3116" width="1.42578125" style="37" customWidth="1"/>
    <col min="3117" max="3117" width="52.7109375" style="37" customWidth="1"/>
    <col min="3118" max="3118" width="7" style="37" bestFit="1" customWidth="1"/>
    <col min="3119" max="3119" width="0.7109375" style="37"/>
    <col min="3120" max="3120" width="10.7109375" style="37" customWidth="1"/>
    <col min="3121" max="3301" width="0.7109375" style="37"/>
    <col min="3302" max="3302" width="1.7109375" style="37" customWidth="1"/>
    <col min="3303" max="3303" width="2" style="37" customWidth="1"/>
    <col min="3304" max="3304" width="38.85546875" style="37" customWidth="1"/>
    <col min="3305" max="3305" width="8.42578125" style="37" bestFit="1" customWidth="1"/>
    <col min="3306" max="3306" width="0.7109375" style="37"/>
    <col min="3307" max="3307" width="12.28515625" style="37" customWidth="1"/>
    <col min="3308" max="3308" width="0.7109375" style="37"/>
    <col min="3309" max="3309" width="12.28515625" style="37" customWidth="1"/>
    <col min="3310" max="3310" width="0.7109375" style="37"/>
    <col min="3311" max="3311" width="12.28515625" style="37" customWidth="1"/>
    <col min="3312" max="3312" width="0.7109375" style="37"/>
    <col min="3313" max="3313" width="12.28515625" style="37" customWidth="1"/>
    <col min="3314" max="3371" width="9.140625" style="37" customWidth="1"/>
    <col min="3372" max="3372" width="1.42578125" style="37" customWidth="1"/>
    <col min="3373" max="3373" width="52.7109375" style="37" customWidth="1"/>
    <col min="3374" max="3374" width="7" style="37" bestFit="1" customWidth="1"/>
    <col min="3375" max="3375" width="0.7109375" style="37"/>
    <col min="3376" max="3376" width="10.7109375" style="37" customWidth="1"/>
    <col min="3377" max="3557" width="0.7109375" style="37"/>
    <col min="3558" max="3558" width="1.7109375" style="37" customWidth="1"/>
    <col min="3559" max="3559" width="2" style="37" customWidth="1"/>
    <col min="3560" max="3560" width="38.85546875" style="37" customWidth="1"/>
    <col min="3561" max="3561" width="8.42578125" style="37" bestFit="1" customWidth="1"/>
    <col min="3562" max="3562" width="0.7109375" style="37"/>
    <col min="3563" max="3563" width="12.28515625" style="37" customWidth="1"/>
    <col min="3564" max="3564" width="0.7109375" style="37"/>
    <col min="3565" max="3565" width="12.28515625" style="37" customWidth="1"/>
    <col min="3566" max="3566" width="0.7109375" style="37"/>
    <col min="3567" max="3567" width="12.28515625" style="37" customWidth="1"/>
    <col min="3568" max="3568" width="0.7109375" style="37"/>
    <col min="3569" max="3569" width="12.28515625" style="37" customWidth="1"/>
    <col min="3570" max="3627" width="9.140625" style="37" customWidth="1"/>
    <col min="3628" max="3628" width="1.42578125" style="37" customWidth="1"/>
    <col min="3629" max="3629" width="52.7109375" style="37" customWidth="1"/>
    <col min="3630" max="3630" width="7" style="37" bestFit="1" customWidth="1"/>
    <col min="3631" max="3631" width="0.7109375" style="37"/>
    <col min="3632" max="3632" width="10.7109375" style="37" customWidth="1"/>
    <col min="3633" max="3813" width="0.7109375" style="37"/>
    <col min="3814" max="3814" width="1.7109375" style="37" customWidth="1"/>
    <col min="3815" max="3815" width="2" style="37" customWidth="1"/>
    <col min="3816" max="3816" width="38.85546875" style="37" customWidth="1"/>
    <col min="3817" max="3817" width="8.42578125" style="37" bestFit="1" customWidth="1"/>
    <col min="3818" max="3818" width="0.7109375" style="37"/>
    <col min="3819" max="3819" width="12.28515625" style="37" customWidth="1"/>
    <col min="3820" max="3820" width="0.7109375" style="37"/>
    <col min="3821" max="3821" width="12.28515625" style="37" customWidth="1"/>
    <col min="3822" max="3822" width="0.7109375" style="37"/>
    <col min="3823" max="3823" width="12.28515625" style="37" customWidth="1"/>
    <col min="3824" max="3824" width="0.7109375" style="37"/>
    <col min="3825" max="3825" width="12.28515625" style="37" customWidth="1"/>
    <col min="3826" max="3883" width="9.140625" style="37" customWidth="1"/>
    <col min="3884" max="3884" width="1.42578125" style="37" customWidth="1"/>
    <col min="3885" max="3885" width="52.7109375" style="37" customWidth="1"/>
    <col min="3886" max="3886" width="7" style="37" bestFit="1" customWidth="1"/>
    <col min="3887" max="3887" width="0.7109375" style="37"/>
    <col min="3888" max="3888" width="10.7109375" style="37" customWidth="1"/>
    <col min="3889" max="4069" width="0.7109375" style="37"/>
    <col min="4070" max="4070" width="1.7109375" style="37" customWidth="1"/>
    <col min="4071" max="4071" width="2" style="37" customWidth="1"/>
    <col min="4072" max="4072" width="38.85546875" style="37" customWidth="1"/>
    <col min="4073" max="4073" width="8.42578125" style="37" bestFit="1" customWidth="1"/>
    <col min="4074" max="4074" width="0.7109375" style="37"/>
    <col min="4075" max="4075" width="12.28515625" style="37" customWidth="1"/>
    <col min="4076" max="4076" width="0.7109375" style="37"/>
    <col min="4077" max="4077" width="12.28515625" style="37" customWidth="1"/>
    <col min="4078" max="4078" width="0.7109375" style="37"/>
    <col min="4079" max="4079" width="12.28515625" style="37" customWidth="1"/>
    <col min="4080" max="4080" width="0.7109375" style="37"/>
    <col min="4081" max="4081" width="12.28515625" style="37" customWidth="1"/>
    <col min="4082" max="4139" width="9.140625" style="37" customWidth="1"/>
    <col min="4140" max="4140" width="1.42578125" style="37" customWidth="1"/>
    <col min="4141" max="4141" width="52.7109375" style="37" customWidth="1"/>
    <col min="4142" max="4142" width="7" style="37" bestFit="1" customWidth="1"/>
    <col min="4143" max="4143" width="0.7109375" style="37"/>
    <col min="4144" max="4144" width="10.7109375" style="37" customWidth="1"/>
    <col min="4145" max="4325" width="0.7109375" style="37"/>
    <col min="4326" max="4326" width="1.7109375" style="37" customWidth="1"/>
    <col min="4327" max="4327" width="2" style="37" customWidth="1"/>
    <col min="4328" max="4328" width="38.85546875" style="37" customWidth="1"/>
    <col min="4329" max="4329" width="8.42578125" style="37" bestFit="1" customWidth="1"/>
    <col min="4330" max="4330" width="0.7109375" style="37"/>
    <col min="4331" max="4331" width="12.28515625" style="37" customWidth="1"/>
    <col min="4332" max="4332" width="0.7109375" style="37"/>
    <col min="4333" max="4333" width="12.28515625" style="37" customWidth="1"/>
    <col min="4334" max="4334" width="0.7109375" style="37"/>
    <col min="4335" max="4335" width="12.28515625" style="37" customWidth="1"/>
    <col min="4336" max="4336" width="0.7109375" style="37"/>
    <col min="4337" max="4337" width="12.28515625" style="37" customWidth="1"/>
    <col min="4338" max="4395" width="9.140625" style="37" customWidth="1"/>
    <col min="4396" max="4396" width="1.42578125" style="37" customWidth="1"/>
    <col min="4397" max="4397" width="52.7109375" style="37" customWidth="1"/>
    <col min="4398" max="4398" width="7" style="37" bestFit="1" customWidth="1"/>
    <col min="4399" max="4399" width="0.7109375" style="37"/>
    <col min="4400" max="4400" width="10.7109375" style="37" customWidth="1"/>
    <col min="4401" max="4581" width="0.7109375" style="37"/>
    <col min="4582" max="4582" width="1.7109375" style="37" customWidth="1"/>
    <col min="4583" max="4583" width="2" style="37" customWidth="1"/>
    <col min="4584" max="4584" width="38.85546875" style="37" customWidth="1"/>
    <col min="4585" max="4585" width="8.42578125" style="37" bestFit="1" customWidth="1"/>
    <col min="4586" max="4586" width="0.7109375" style="37"/>
    <col min="4587" max="4587" width="12.28515625" style="37" customWidth="1"/>
    <col min="4588" max="4588" width="0.7109375" style="37"/>
    <col min="4589" max="4589" width="12.28515625" style="37" customWidth="1"/>
    <col min="4590" max="4590" width="0.7109375" style="37"/>
    <col min="4591" max="4591" width="12.28515625" style="37" customWidth="1"/>
    <col min="4592" max="4592" width="0.7109375" style="37"/>
    <col min="4593" max="4593" width="12.28515625" style="37" customWidth="1"/>
    <col min="4594" max="4651" width="9.140625" style="37" customWidth="1"/>
    <col min="4652" max="4652" width="1.42578125" style="37" customWidth="1"/>
    <col min="4653" max="4653" width="52.7109375" style="37" customWidth="1"/>
    <col min="4654" max="4654" width="7" style="37" bestFit="1" customWidth="1"/>
    <col min="4655" max="4655" width="0.7109375" style="37"/>
    <col min="4656" max="4656" width="10.7109375" style="37" customWidth="1"/>
    <col min="4657" max="4837" width="0.7109375" style="37"/>
    <col min="4838" max="4838" width="1.7109375" style="37" customWidth="1"/>
    <col min="4839" max="4839" width="2" style="37" customWidth="1"/>
    <col min="4840" max="4840" width="38.85546875" style="37" customWidth="1"/>
    <col min="4841" max="4841" width="8.42578125" style="37" bestFit="1" customWidth="1"/>
    <col min="4842" max="4842" width="0.7109375" style="37"/>
    <col min="4843" max="4843" width="12.28515625" style="37" customWidth="1"/>
    <col min="4844" max="4844" width="0.7109375" style="37"/>
    <col min="4845" max="4845" width="12.28515625" style="37" customWidth="1"/>
    <col min="4846" max="4846" width="0.7109375" style="37"/>
    <col min="4847" max="4847" width="12.28515625" style="37" customWidth="1"/>
    <col min="4848" max="4848" width="0.7109375" style="37"/>
    <col min="4849" max="4849" width="12.28515625" style="37" customWidth="1"/>
    <col min="4850" max="4907" width="9.140625" style="37" customWidth="1"/>
    <col min="4908" max="4908" width="1.42578125" style="37" customWidth="1"/>
    <col min="4909" max="4909" width="52.7109375" style="37" customWidth="1"/>
    <col min="4910" max="4910" width="7" style="37" bestFit="1" customWidth="1"/>
    <col min="4911" max="4911" width="0.7109375" style="37"/>
    <col min="4912" max="4912" width="10.7109375" style="37" customWidth="1"/>
    <col min="4913" max="5093" width="0.7109375" style="37"/>
    <col min="5094" max="5094" width="1.7109375" style="37" customWidth="1"/>
    <col min="5095" max="5095" width="2" style="37" customWidth="1"/>
    <col min="5096" max="5096" width="38.85546875" style="37" customWidth="1"/>
    <col min="5097" max="5097" width="8.42578125" style="37" bestFit="1" customWidth="1"/>
    <col min="5098" max="5098" width="0.7109375" style="37"/>
    <col min="5099" max="5099" width="12.28515625" style="37" customWidth="1"/>
    <col min="5100" max="5100" width="0.7109375" style="37"/>
    <col min="5101" max="5101" width="12.28515625" style="37" customWidth="1"/>
    <col min="5102" max="5102" width="0.7109375" style="37"/>
    <col min="5103" max="5103" width="12.28515625" style="37" customWidth="1"/>
    <col min="5104" max="5104" width="0.7109375" style="37"/>
    <col min="5105" max="5105" width="12.28515625" style="37" customWidth="1"/>
    <col min="5106" max="5163" width="9.140625" style="37" customWidth="1"/>
    <col min="5164" max="5164" width="1.42578125" style="37" customWidth="1"/>
    <col min="5165" max="5165" width="52.7109375" style="37" customWidth="1"/>
    <col min="5166" max="5166" width="7" style="37" bestFit="1" customWidth="1"/>
    <col min="5167" max="5167" width="0.7109375" style="37"/>
    <col min="5168" max="5168" width="10.7109375" style="37" customWidth="1"/>
    <col min="5169" max="5349" width="0.7109375" style="37"/>
    <col min="5350" max="5350" width="1.7109375" style="37" customWidth="1"/>
    <col min="5351" max="5351" width="2" style="37" customWidth="1"/>
    <col min="5352" max="5352" width="38.85546875" style="37" customWidth="1"/>
    <col min="5353" max="5353" width="8.42578125" style="37" bestFit="1" customWidth="1"/>
    <col min="5354" max="5354" width="0.7109375" style="37"/>
    <col min="5355" max="5355" width="12.28515625" style="37" customWidth="1"/>
    <col min="5356" max="5356" width="0.7109375" style="37"/>
    <col min="5357" max="5357" width="12.28515625" style="37" customWidth="1"/>
    <col min="5358" max="5358" width="0.7109375" style="37"/>
    <col min="5359" max="5359" width="12.28515625" style="37" customWidth="1"/>
    <col min="5360" max="5360" width="0.7109375" style="37"/>
    <col min="5361" max="5361" width="12.28515625" style="37" customWidth="1"/>
    <col min="5362" max="5419" width="9.140625" style="37" customWidth="1"/>
    <col min="5420" max="5420" width="1.42578125" style="37" customWidth="1"/>
    <col min="5421" max="5421" width="52.7109375" style="37" customWidth="1"/>
    <col min="5422" max="5422" width="7" style="37" bestFit="1" customWidth="1"/>
    <col min="5423" max="5423" width="0.7109375" style="37"/>
    <col min="5424" max="5424" width="10.7109375" style="37" customWidth="1"/>
    <col min="5425" max="5605" width="0.7109375" style="37"/>
    <col min="5606" max="5606" width="1.7109375" style="37" customWidth="1"/>
    <col min="5607" max="5607" width="2" style="37" customWidth="1"/>
    <col min="5608" max="5608" width="38.85546875" style="37" customWidth="1"/>
    <col min="5609" max="5609" width="8.42578125" style="37" bestFit="1" customWidth="1"/>
    <col min="5610" max="5610" width="0.7109375" style="37"/>
    <col min="5611" max="5611" width="12.28515625" style="37" customWidth="1"/>
    <col min="5612" max="5612" width="0.7109375" style="37"/>
    <col min="5613" max="5613" width="12.28515625" style="37" customWidth="1"/>
    <col min="5614" max="5614" width="0.7109375" style="37"/>
    <col min="5615" max="5615" width="12.28515625" style="37" customWidth="1"/>
    <col min="5616" max="5616" width="0.7109375" style="37"/>
    <col min="5617" max="5617" width="12.28515625" style="37" customWidth="1"/>
    <col min="5618" max="5675" width="9.140625" style="37" customWidth="1"/>
    <col min="5676" max="5676" width="1.42578125" style="37" customWidth="1"/>
    <col min="5677" max="5677" width="52.7109375" style="37" customWidth="1"/>
    <col min="5678" max="5678" width="7" style="37" bestFit="1" customWidth="1"/>
    <col min="5679" max="5679" width="0.7109375" style="37"/>
    <col min="5680" max="5680" width="10.7109375" style="37" customWidth="1"/>
    <col min="5681" max="5861" width="0.7109375" style="37"/>
    <col min="5862" max="5862" width="1.7109375" style="37" customWidth="1"/>
    <col min="5863" max="5863" width="2" style="37" customWidth="1"/>
    <col min="5864" max="5864" width="38.85546875" style="37" customWidth="1"/>
    <col min="5865" max="5865" width="8.42578125" style="37" bestFit="1" customWidth="1"/>
    <col min="5866" max="5866" width="0.7109375" style="37"/>
    <col min="5867" max="5867" width="12.28515625" style="37" customWidth="1"/>
    <col min="5868" max="5868" width="0.7109375" style="37"/>
    <col min="5869" max="5869" width="12.28515625" style="37" customWidth="1"/>
    <col min="5870" max="5870" width="0.7109375" style="37"/>
    <col min="5871" max="5871" width="12.28515625" style="37" customWidth="1"/>
    <col min="5872" max="5872" width="0.7109375" style="37"/>
    <col min="5873" max="5873" width="12.28515625" style="37" customWidth="1"/>
    <col min="5874" max="5931" width="9.140625" style="37" customWidth="1"/>
    <col min="5932" max="5932" width="1.42578125" style="37" customWidth="1"/>
    <col min="5933" max="5933" width="52.7109375" style="37" customWidth="1"/>
    <col min="5934" max="5934" width="7" style="37" bestFit="1" customWidth="1"/>
    <col min="5935" max="5935" width="0.7109375" style="37"/>
    <col min="5936" max="5936" width="10.7109375" style="37" customWidth="1"/>
    <col min="5937" max="6117" width="0.7109375" style="37"/>
    <col min="6118" max="6118" width="1.7109375" style="37" customWidth="1"/>
    <col min="6119" max="6119" width="2" style="37" customWidth="1"/>
    <col min="6120" max="6120" width="38.85546875" style="37" customWidth="1"/>
    <col min="6121" max="6121" width="8.42578125" style="37" bestFit="1" customWidth="1"/>
    <col min="6122" max="6122" width="0.7109375" style="37"/>
    <col min="6123" max="6123" width="12.28515625" style="37" customWidth="1"/>
    <col min="6124" max="6124" width="0.7109375" style="37"/>
    <col min="6125" max="6125" width="12.28515625" style="37" customWidth="1"/>
    <col min="6126" max="6126" width="0.7109375" style="37"/>
    <col min="6127" max="6127" width="12.28515625" style="37" customWidth="1"/>
    <col min="6128" max="6128" width="0.7109375" style="37"/>
    <col min="6129" max="6129" width="12.28515625" style="37" customWidth="1"/>
    <col min="6130" max="6187" width="9.140625" style="37" customWidth="1"/>
    <col min="6188" max="6188" width="1.42578125" style="37" customWidth="1"/>
    <col min="6189" max="6189" width="52.7109375" style="37" customWidth="1"/>
    <col min="6190" max="6190" width="7" style="37" bestFit="1" customWidth="1"/>
    <col min="6191" max="6191" width="0.7109375" style="37"/>
    <col min="6192" max="6192" width="10.7109375" style="37" customWidth="1"/>
    <col min="6193" max="6373" width="0.7109375" style="37"/>
    <col min="6374" max="6374" width="1.7109375" style="37" customWidth="1"/>
    <col min="6375" max="6375" width="2" style="37" customWidth="1"/>
    <col min="6376" max="6376" width="38.85546875" style="37" customWidth="1"/>
    <col min="6377" max="6377" width="8.42578125" style="37" bestFit="1" customWidth="1"/>
    <col min="6378" max="6378" width="0.7109375" style="37"/>
    <col min="6379" max="6379" width="12.28515625" style="37" customWidth="1"/>
    <col min="6380" max="6380" width="0.7109375" style="37"/>
    <col min="6381" max="6381" width="12.28515625" style="37" customWidth="1"/>
    <col min="6382" max="6382" width="0.7109375" style="37"/>
    <col min="6383" max="6383" width="12.28515625" style="37" customWidth="1"/>
    <col min="6384" max="6384" width="0.7109375" style="37"/>
    <col min="6385" max="6385" width="12.28515625" style="37" customWidth="1"/>
    <col min="6386" max="6443" width="9.140625" style="37" customWidth="1"/>
    <col min="6444" max="6444" width="1.42578125" style="37" customWidth="1"/>
    <col min="6445" max="6445" width="52.7109375" style="37" customWidth="1"/>
    <col min="6446" max="6446" width="7" style="37" bestFit="1" customWidth="1"/>
    <col min="6447" max="6447" width="0.7109375" style="37"/>
    <col min="6448" max="6448" width="10.7109375" style="37" customWidth="1"/>
    <col min="6449" max="6629" width="0.7109375" style="37"/>
    <col min="6630" max="6630" width="1.7109375" style="37" customWidth="1"/>
    <col min="6631" max="6631" width="2" style="37" customWidth="1"/>
    <col min="6632" max="6632" width="38.85546875" style="37" customWidth="1"/>
    <col min="6633" max="6633" width="8.42578125" style="37" bestFit="1" customWidth="1"/>
    <col min="6634" max="6634" width="0.7109375" style="37"/>
    <col min="6635" max="6635" width="12.28515625" style="37" customWidth="1"/>
    <col min="6636" max="6636" width="0.7109375" style="37"/>
    <col min="6637" max="6637" width="12.28515625" style="37" customWidth="1"/>
    <col min="6638" max="6638" width="0.7109375" style="37"/>
    <col min="6639" max="6639" width="12.28515625" style="37" customWidth="1"/>
    <col min="6640" max="6640" width="0.7109375" style="37"/>
    <col min="6641" max="6641" width="12.28515625" style="37" customWidth="1"/>
    <col min="6642" max="6699" width="9.140625" style="37" customWidth="1"/>
    <col min="6700" max="6700" width="1.42578125" style="37" customWidth="1"/>
    <col min="6701" max="6701" width="52.7109375" style="37" customWidth="1"/>
    <col min="6702" max="6702" width="7" style="37" bestFit="1" customWidth="1"/>
    <col min="6703" max="6703" width="0.7109375" style="37"/>
    <col min="6704" max="6704" width="10.7109375" style="37" customWidth="1"/>
    <col min="6705" max="6885" width="0.7109375" style="37"/>
    <col min="6886" max="6886" width="1.7109375" style="37" customWidth="1"/>
    <col min="6887" max="6887" width="2" style="37" customWidth="1"/>
    <col min="6888" max="6888" width="38.85546875" style="37" customWidth="1"/>
    <col min="6889" max="6889" width="8.42578125" style="37" bestFit="1" customWidth="1"/>
    <col min="6890" max="6890" width="0.7109375" style="37"/>
    <col min="6891" max="6891" width="12.28515625" style="37" customWidth="1"/>
    <col min="6892" max="6892" width="0.7109375" style="37"/>
    <col min="6893" max="6893" width="12.28515625" style="37" customWidth="1"/>
    <col min="6894" max="6894" width="0.7109375" style="37"/>
    <col min="6895" max="6895" width="12.28515625" style="37" customWidth="1"/>
    <col min="6896" max="6896" width="0.7109375" style="37"/>
    <col min="6897" max="6897" width="12.28515625" style="37" customWidth="1"/>
    <col min="6898" max="6955" width="9.140625" style="37" customWidth="1"/>
    <col min="6956" max="6956" width="1.42578125" style="37" customWidth="1"/>
    <col min="6957" max="6957" width="52.7109375" style="37" customWidth="1"/>
    <col min="6958" max="6958" width="7" style="37" bestFit="1" customWidth="1"/>
    <col min="6959" max="6959" width="0.7109375" style="37"/>
    <col min="6960" max="6960" width="10.7109375" style="37" customWidth="1"/>
    <col min="6961" max="7141" width="0.7109375" style="37"/>
    <col min="7142" max="7142" width="1.7109375" style="37" customWidth="1"/>
    <col min="7143" max="7143" width="2" style="37" customWidth="1"/>
    <col min="7144" max="7144" width="38.85546875" style="37" customWidth="1"/>
    <col min="7145" max="7145" width="8.42578125" style="37" bestFit="1" customWidth="1"/>
    <col min="7146" max="7146" width="0.7109375" style="37"/>
    <col min="7147" max="7147" width="12.28515625" style="37" customWidth="1"/>
    <col min="7148" max="7148" width="0.7109375" style="37"/>
    <col min="7149" max="7149" width="12.28515625" style="37" customWidth="1"/>
    <col min="7150" max="7150" width="0.7109375" style="37"/>
    <col min="7151" max="7151" width="12.28515625" style="37" customWidth="1"/>
    <col min="7152" max="7152" width="0.7109375" style="37"/>
    <col min="7153" max="7153" width="12.28515625" style="37" customWidth="1"/>
    <col min="7154" max="7211" width="9.140625" style="37" customWidth="1"/>
    <col min="7212" max="7212" width="1.42578125" style="37" customWidth="1"/>
    <col min="7213" max="7213" width="52.7109375" style="37" customWidth="1"/>
    <col min="7214" max="7214" width="7" style="37" bestFit="1" customWidth="1"/>
    <col min="7215" max="7215" width="0.7109375" style="37"/>
    <col min="7216" max="7216" width="10.7109375" style="37" customWidth="1"/>
    <col min="7217" max="7397" width="0.7109375" style="37"/>
    <col min="7398" max="7398" width="1.7109375" style="37" customWidth="1"/>
    <col min="7399" max="7399" width="2" style="37" customWidth="1"/>
    <col min="7400" max="7400" width="38.85546875" style="37" customWidth="1"/>
    <col min="7401" max="7401" width="8.42578125" style="37" bestFit="1" customWidth="1"/>
    <col min="7402" max="7402" width="0.7109375" style="37"/>
    <col min="7403" max="7403" width="12.28515625" style="37" customWidth="1"/>
    <col min="7404" max="7404" width="0.7109375" style="37"/>
    <col min="7405" max="7405" width="12.28515625" style="37" customWidth="1"/>
    <col min="7406" max="7406" width="0.7109375" style="37"/>
    <col min="7407" max="7407" width="12.28515625" style="37" customWidth="1"/>
    <col min="7408" max="7408" width="0.7109375" style="37"/>
    <col min="7409" max="7409" width="12.28515625" style="37" customWidth="1"/>
    <col min="7410" max="7467" width="9.140625" style="37" customWidth="1"/>
    <col min="7468" max="7468" width="1.42578125" style="37" customWidth="1"/>
    <col min="7469" max="7469" width="52.7109375" style="37" customWidth="1"/>
    <col min="7470" max="7470" width="7" style="37" bestFit="1" customWidth="1"/>
    <col min="7471" max="7471" width="0.7109375" style="37"/>
    <col min="7472" max="7472" width="10.7109375" style="37" customWidth="1"/>
    <col min="7473" max="7653" width="0.7109375" style="37"/>
    <col min="7654" max="7654" width="1.7109375" style="37" customWidth="1"/>
    <col min="7655" max="7655" width="2" style="37" customWidth="1"/>
    <col min="7656" max="7656" width="38.85546875" style="37" customWidth="1"/>
    <col min="7657" max="7657" width="8.42578125" style="37" bestFit="1" customWidth="1"/>
    <col min="7658" max="7658" width="0.7109375" style="37"/>
    <col min="7659" max="7659" width="12.28515625" style="37" customWidth="1"/>
    <col min="7660" max="7660" width="0.7109375" style="37"/>
    <col min="7661" max="7661" width="12.28515625" style="37" customWidth="1"/>
    <col min="7662" max="7662" width="0.7109375" style="37"/>
    <col min="7663" max="7663" width="12.28515625" style="37" customWidth="1"/>
    <col min="7664" max="7664" width="0.7109375" style="37"/>
    <col min="7665" max="7665" width="12.28515625" style="37" customWidth="1"/>
    <col min="7666" max="7723" width="9.140625" style="37" customWidth="1"/>
    <col min="7724" max="7724" width="1.42578125" style="37" customWidth="1"/>
    <col min="7725" max="7725" width="52.7109375" style="37" customWidth="1"/>
    <col min="7726" max="7726" width="7" style="37" bestFit="1" customWidth="1"/>
    <col min="7727" max="7727" width="0.7109375" style="37"/>
    <col min="7728" max="7728" width="10.7109375" style="37" customWidth="1"/>
    <col min="7729" max="7909" width="0.7109375" style="37"/>
    <col min="7910" max="7910" width="1.7109375" style="37" customWidth="1"/>
    <col min="7911" max="7911" width="2" style="37" customWidth="1"/>
    <col min="7912" max="7912" width="38.85546875" style="37" customWidth="1"/>
    <col min="7913" max="7913" width="8.42578125" style="37" bestFit="1" customWidth="1"/>
    <col min="7914" max="7914" width="0.7109375" style="37"/>
    <col min="7915" max="7915" width="12.28515625" style="37" customWidth="1"/>
    <col min="7916" max="7916" width="0.7109375" style="37"/>
    <col min="7917" max="7917" width="12.28515625" style="37" customWidth="1"/>
    <col min="7918" max="7918" width="0.7109375" style="37"/>
    <col min="7919" max="7919" width="12.28515625" style="37" customWidth="1"/>
    <col min="7920" max="7920" width="0.7109375" style="37"/>
    <col min="7921" max="7921" width="12.28515625" style="37" customWidth="1"/>
    <col min="7922" max="7979" width="9.140625" style="37" customWidth="1"/>
    <col min="7980" max="7980" width="1.42578125" style="37" customWidth="1"/>
    <col min="7981" max="7981" width="52.7109375" style="37" customWidth="1"/>
    <col min="7982" max="7982" width="7" style="37" bestFit="1" customWidth="1"/>
    <col min="7983" max="7983" width="0.7109375" style="37"/>
    <col min="7984" max="7984" width="10.7109375" style="37" customWidth="1"/>
    <col min="7985" max="8165" width="0.7109375" style="37"/>
    <col min="8166" max="8166" width="1.7109375" style="37" customWidth="1"/>
    <col min="8167" max="8167" width="2" style="37" customWidth="1"/>
    <col min="8168" max="8168" width="38.85546875" style="37" customWidth="1"/>
    <col min="8169" max="8169" width="8.42578125" style="37" bestFit="1" customWidth="1"/>
    <col min="8170" max="8170" width="0.7109375" style="37"/>
    <col min="8171" max="8171" width="12.28515625" style="37" customWidth="1"/>
    <col min="8172" max="8172" width="0.7109375" style="37"/>
    <col min="8173" max="8173" width="12.28515625" style="37" customWidth="1"/>
    <col min="8174" max="8174" width="0.7109375" style="37"/>
    <col min="8175" max="8175" width="12.28515625" style="37" customWidth="1"/>
    <col min="8176" max="8176" width="0.7109375" style="37"/>
    <col min="8177" max="8177" width="12.28515625" style="37" customWidth="1"/>
    <col min="8178" max="8235" width="9.140625" style="37" customWidth="1"/>
    <col min="8236" max="8236" width="1.42578125" style="37" customWidth="1"/>
    <col min="8237" max="8237" width="52.7109375" style="37" customWidth="1"/>
    <col min="8238" max="8238" width="7" style="37" bestFit="1" customWidth="1"/>
    <col min="8239" max="8239" width="0.7109375" style="37"/>
    <col min="8240" max="8240" width="10.7109375" style="37" customWidth="1"/>
    <col min="8241" max="8421" width="0.7109375" style="37"/>
    <col min="8422" max="8422" width="1.7109375" style="37" customWidth="1"/>
    <col min="8423" max="8423" width="2" style="37" customWidth="1"/>
    <col min="8424" max="8424" width="38.85546875" style="37" customWidth="1"/>
    <col min="8425" max="8425" width="8.42578125" style="37" bestFit="1" customWidth="1"/>
    <col min="8426" max="8426" width="0.7109375" style="37"/>
    <col min="8427" max="8427" width="12.28515625" style="37" customWidth="1"/>
    <col min="8428" max="8428" width="0.7109375" style="37"/>
    <col min="8429" max="8429" width="12.28515625" style="37" customWidth="1"/>
    <col min="8430" max="8430" width="0.7109375" style="37"/>
    <col min="8431" max="8431" width="12.28515625" style="37" customWidth="1"/>
    <col min="8432" max="8432" width="0.7109375" style="37"/>
    <col min="8433" max="8433" width="12.28515625" style="37" customWidth="1"/>
    <col min="8434" max="8491" width="9.140625" style="37" customWidth="1"/>
    <col min="8492" max="8492" width="1.42578125" style="37" customWidth="1"/>
    <col min="8493" max="8493" width="52.7109375" style="37" customWidth="1"/>
    <col min="8494" max="8494" width="7" style="37" bestFit="1" customWidth="1"/>
    <col min="8495" max="8495" width="0.7109375" style="37"/>
    <col min="8496" max="8496" width="10.7109375" style="37" customWidth="1"/>
    <col min="8497" max="8677" width="0.7109375" style="37"/>
    <col min="8678" max="8678" width="1.7109375" style="37" customWidth="1"/>
    <col min="8679" max="8679" width="2" style="37" customWidth="1"/>
    <col min="8680" max="8680" width="38.85546875" style="37" customWidth="1"/>
    <col min="8681" max="8681" width="8.42578125" style="37" bestFit="1" customWidth="1"/>
    <col min="8682" max="8682" width="0.7109375" style="37"/>
    <col min="8683" max="8683" width="12.28515625" style="37" customWidth="1"/>
    <col min="8684" max="8684" width="0.7109375" style="37"/>
    <col min="8685" max="8685" width="12.28515625" style="37" customWidth="1"/>
    <col min="8686" max="8686" width="0.7109375" style="37"/>
    <col min="8687" max="8687" width="12.28515625" style="37" customWidth="1"/>
    <col min="8688" max="8688" width="0.7109375" style="37"/>
    <col min="8689" max="8689" width="12.28515625" style="37" customWidth="1"/>
    <col min="8690" max="8747" width="9.140625" style="37" customWidth="1"/>
    <col min="8748" max="8748" width="1.42578125" style="37" customWidth="1"/>
    <col min="8749" max="8749" width="52.7109375" style="37" customWidth="1"/>
    <col min="8750" max="8750" width="7" style="37" bestFit="1" customWidth="1"/>
    <col min="8751" max="8751" width="0.7109375" style="37"/>
    <col min="8752" max="8752" width="10.7109375" style="37" customWidth="1"/>
    <col min="8753" max="8933" width="0.7109375" style="37"/>
    <col min="8934" max="8934" width="1.7109375" style="37" customWidth="1"/>
    <col min="8935" max="8935" width="2" style="37" customWidth="1"/>
    <col min="8936" max="8936" width="38.85546875" style="37" customWidth="1"/>
    <col min="8937" max="8937" width="8.42578125" style="37" bestFit="1" customWidth="1"/>
    <col min="8938" max="8938" width="0.7109375" style="37"/>
    <col min="8939" max="8939" width="12.28515625" style="37" customWidth="1"/>
    <col min="8940" max="8940" width="0.7109375" style="37"/>
    <col min="8941" max="8941" width="12.28515625" style="37" customWidth="1"/>
    <col min="8942" max="8942" width="0.7109375" style="37"/>
    <col min="8943" max="8943" width="12.28515625" style="37" customWidth="1"/>
    <col min="8944" max="8944" width="0.7109375" style="37"/>
    <col min="8945" max="8945" width="12.28515625" style="37" customWidth="1"/>
    <col min="8946" max="9003" width="9.140625" style="37" customWidth="1"/>
    <col min="9004" max="9004" width="1.42578125" style="37" customWidth="1"/>
    <col min="9005" max="9005" width="52.7109375" style="37" customWidth="1"/>
    <col min="9006" max="9006" width="7" style="37" bestFit="1" customWidth="1"/>
    <col min="9007" max="9007" width="0.7109375" style="37"/>
    <col min="9008" max="9008" width="10.7109375" style="37" customWidth="1"/>
    <col min="9009" max="9189" width="0.7109375" style="37"/>
    <col min="9190" max="9190" width="1.7109375" style="37" customWidth="1"/>
    <col min="9191" max="9191" width="2" style="37" customWidth="1"/>
    <col min="9192" max="9192" width="38.85546875" style="37" customWidth="1"/>
    <col min="9193" max="9193" width="8.42578125" style="37" bestFit="1" customWidth="1"/>
    <col min="9194" max="9194" width="0.7109375" style="37"/>
    <col min="9195" max="9195" width="12.28515625" style="37" customWidth="1"/>
    <col min="9196" max="9196" width="0.7109375" style="37"/>
    <col min="9197" max="9197" width="12.28515625" style="37" customWidth="1"/>
    <col min="9198" max="9198" width="0.7109375" style="37"/>
    <col min="9199" max="9199" width="12.28515625" style="37" customWidth="1"/>
    <col min="9200" max="9200" width="0.7109375" style="37"/>
    <col min="9201" max="9201" width="12.28515625" style="37" customWidth="1"/>
    <col min="9202" max="9259" width="9.140625" style="37" customWidth="1"/>
    <col min="9260" max="9260" width="1.42578125" style="37" customWidth="1"/>
    <col min="9261" max="9261" width="52.7109375" style="37" customWidth="1"/>
    <col min="9262" max="9262" width="7" style="37" bestFit="1" customWidth="1"/>
    <col min="9263" max="9263" width="0.7109375" style="37"/>
    <col min="9264" max="9264" width="10.7109375" style="37" customWidth="1"/>
    <col min="9265" max="9445" width="0.7109375" style="37"/>
    <col min="9446" max="9446" width="1.7109375" style="37" customWidth="1"/>
    <col min="9447" max="9447" width="2" style="37" customWidth="1"/>
    <col min="9448" max="9448" width="38.85546875" style="37" customWidth="1"/>
    <col min="9449" max="9449" width="8.42578125" style="37" bestFit="1" customWidth="1"/>
    <col min="9450" max="9450" width="0.7109375" style="37"/>
    <col min="9451" max="9451" width="12.28515625" style="37" customWidth="1"/>
    <col min="9452" max="9452" width="0.7109375" style="37"/>
    <col min="9453" max="9453" width="12.28515625" style="37" customWidth="1"/>
    <col min="9454" max="9454" width="0.7109375" style="37"/>
    <col min="9455" max="9455" width="12.28515625" style="37" customWidth="1"/>
    <col min="9456" max="9456" width="0.7109375" style="37"/>
    <col min="9457" max="9457" width="12.28515625" style="37" customWidth="1"/>
    <col min="9458" max="9515" width="9.140625" style="37" customWidth="1"/>
    <col min="9516" max="9516" width="1.42578125" style="37" customWidth="1"/>
    <col min="9517" max="9517" width="52.7109375" style="37" customWidth="1"/>
    <col min="9518" max="9518" width="7" style="37" bestFit="1" customWidth="1"/>
    <col min="9519" max="9519" width="0.7109375" style="37"/>
    <col min="9520" max="9520" width="10.7109375" style="37" customWidth="1"/>
    <col min="9521" max="9701" width="0.7109375" style="37"/>
    <col min="9702" max="9702" width="1.7109375" style="37" customWidth="1"/>
    <col min="9703" max="9703" width="2" style="37" customWidth="1"/>
    <col min="9704" max="9704" width="38.85546875" style="37" customWidth="1"/>
    <col min="9705" max="9705" width="8.42578125" style="37" bestFit="1" customWidth="1"/>
    <col min="9706" max="9706" width="0.7109375" style="37"/>
    <col min="9707" max="9707" width="12.28515625" style="37" customWidth="1"/>
    <col min="9708" max="9708" width="0.7109375" style="37"/>
    <col min="9709" max="9709" width="12.28515625" style="37" customWidth="1"/>
    <col min="9710" max="9710" width="0.7109375" style="37"/>
    <col min="9711" max="9711" width="12.28515625" style="37" customWidth="1"/>
    <col min="9712" max="9712" width="0.7109375" style="37"/>
    <col min="9713" max="9713" width="12.28515625" style="37" customWidth="1"/>
    <col min="9714" max="9771" width="9.140625" style="37" customWidth="1"/>
    <col min="9772" max="9772" width="1.42578125" style="37" customWidth="1"/>
    <col min="9773" max="9773" width="52.7109375" style="37" customWidth="1"/>
    <col min="9774" max="9774" width="7" style="37" bestFit="1" customWidth="1"/>
    <col min="9775" max="9775" width="0.7109375" style="37"/>
    <col min="9776" max="9776" width="10.7109375" style="37" customWidth="1"/>
    <col min="9777" max="9957" width="0.7109375" style="37"/>
    <col min="9958" max="9958" width="1.7109375" style="37" customWidth="1"/>
    <col min="9959" max="9959" width="2" style="37" customWidth="1"/>
    <col min="9960" max="9960" width="38.85546875" style="37" customWidth="1"/>
    <col min="9961" max="9961" width="8.42578125" style="37" bestFit="1" customWidth="1"/>
    <col min="9962" max="9962" width="0.7109375" style="37"/>
    <col min="9963" max="9963" width="12.28515625" style="37" customWidth="1"/>
    <col min="9964" max="9964" width="0.7109375" style="37"/>
    <col min="9965" max="9965" width="12.28515625" style="37" customWidth="1"/>
    <col min="9966" max="9966" width="0.7109375" style="37"/>
    <col min="9967" max="9967" width="12.28515625" style="37" customWidth="1"/>
    <col min="9968" max="9968" width="0.7109375" style="37"/>
    <col min="9969" max="9969" width="12.28515625" style="37" customWidth="1"/>
    <col min="9970" max="10027" width="9.140625" style="37" customWidth="1"/>
    <col min="10028" max="10028" width="1.42578125" style="37" customWidth="1"/>
    <col min="10029" max="10029" width="52.7109375" style="37" customWidth="1"/>
    <col min="10030" max="10030" width="7" style="37" bestFit="1" customWidth="1"/>
    <col min="10031" max="10031" width="0.7109375" style="37"/>
    <col min="10032" max="10032" width="10.7109375" style="37" customWidth="1"/>
    <col min="10033" max="10213" width="0.7109375" style="37"/>
    <col min="10214" max="10214" width="1.7109375" style="37" customWidth="1"/>
    <col min="10215" max="10215" width="2" style="37" customWidth="1"/>
    <col min="10216" max="10216" width="38.85546875" style="37" customWidth="1"/>
    <col min="10217" max="10217" width="8.42578125" style="37" bestFit="1" customWidth="1"/>
    <col min="10218" max="10218" width="0.7109375" style="37"/>
    <col min="10219" max="10219" width="12.28515625" style="37" customWidth="1"/>
    <col min="10220" max="10220" width="0.7109375" style="37"/>
    <col min="10221" max="10221" width="12.28515625" style="37" customWidth="1"/>
    <col min="10222" max="10222" width="0.7109375" style="37"/>
    <col min="10223" max="10223" width="12.28515625" style="37" customWidth="1"/>
    <col min="10224" max="10224" width="0.7109375" style="37"/>
    <col min="10225" max="10225" width="12.28515625" style="37" customWidth="1"/>
    <col min="10226" max="10283" width="9.140625" style="37" customWidth="1"/>
    <col min="10284" max="10284" width="1.42578125" style="37" customWidth="1"/>
    <col min="10285" max="10285" width="52.7109375" style="37" customWidth="1"/>
    <col min="10286" max="10286" width="7" style="37" bestFit="1" customWidth="1"/>
    <col min="10287" max="10287" width="0.7109375" style="37"/>
    <col min="10288" max="10288" width="10.7109375" style="37" customWidth="1"/>
    <col min="10289" max="10469" width="0.7109375" style="37"/>
    <col min="10470" max="10470" width="1.7109375" style="37" customWidth="1"/>
    <col min="10471" max="10471" width="2" style="37" customWidth="1"/>
    <col min="10472" max="10472" width="38.85546875" style="37" customWidth="1"/>
    <col min="10473" max="10473" width="8.42578125" style="37" bestFit="1" customWidth="1"/>
    <col min="10474" max="10474" width="0.7109375" style="37"/>
    <col min="10475" max="10475" width="12.28515625" style="37" customWidth="1"/>
    <col min="10476" max="10476" width="0.7109375" style="37"/>
    <col min="10477" max="10477" width="12.28515625" style="37" customWidth="1"/>
    <col min="10478" max="10478" width="0.7109375" style="37"/>
    <col min="10479" max="10479" width="12.28515625" style="37" customWidth="1"/>
    <col min="10480" max="10480" width="0.7109375" style="37"/>
    <col min="10481" max="10481" width="12.28515625" style="37" customWidth="1"/>
    <col min="10482" max="10539" width="9.140625" style="37" customWidth="1"/>
    <col min="10540" max="10540" width="1.42578125" style="37" customWidth="1"/>
    <col min="10541" max="10541" width="52.7109375" style="37" customWidth="1"/>
    <col min="10542" max="10542" width="7" style="37" bestFit="1" customWidth="1"/>
    <col min="10543" max="10543" width="0.7109375" style="37"/>
    <col min="10544" max="10544" width="10.7109375" style="37" customWidth="1"/>
    <col min="10545" max="10725" width="0.7109375" style="37"/>
    <col min="10726" max="10726" width="1.7109375" style="37" customWidth="1"/>
    <col min="10727" max="10727" width="2" style="37" customWidth="1"/>
    <col min="10728" max="10728" width="38.85546875" style="37" customWidth="1"/>
    <col min="10729" max="10729" width="8.42578125" style="37" bestFit="1" customWidth="1"/>
    <col min="10730" max="10730" width="0.7109375" style="37"/>
    <col min="10731" max="10731" width="12.28515625" style="37" customWidth="1"/>
    <col min="10732" max="10732" width="0.7109375" style="37"/>
    <col min="10733" max="10733" width="12.28515625" style="37" customWidth="1"/>
    <col min="10734" max="10734" width="0.7109375" style="37"/>
    <col min="10735" max="10735" width="12.28515625" style="37" customWidth="1"/>
    <col min="10736" max="10736" width="0.7109375" style="37"/>
    <col min="10737" max="10737" width="12.28515625" style="37" customWidth="1"/>
    <col min="10738" max="10795" width="9.140625" style="37" customWidth="1"/>
    <col min="10796" max="10796" width="1.42578125" style="37" customWidth="1"/>
    <col min="10797" max="10797" width="52.7109375" style="37" customWidth="1"/>
    <col min="10798" max="10798" width="7" style="37" bestFit="1" customWidth="1"/>
    <col min="10799" max="10799" width="0.7109375" style="37"/>
    <col min="10800" max="10800" width="10.7109375" style="37" customWidth="1"/>
    <col min="10801" max="10981" width="0.7109375" style="37"/>
    <col min="10982" max="10982" width="1.7109375" style="37" customWidth="1"/>
    <col min="10983" max="10983" width="2" style="37" customWidth="1"/>
    <col min="10984" max="10984" width="38.85546875" style="37" customWidth="1"/>
    <col min="10985" max="10985" width="8.42578125" style="37" bestFit="1" customWidth="1"/>
    <col min="10986" max="10986" width="0.7109375" style="37"/>
    <col min="10987" max="10987" width="12.28515625" style="37" customWidth="1"/>
    <col min="10988" max="10988" width="0.7109375" style="37"/>
    <col min="10989" max="10989" width="12.28515625" style="37" customWidth="1"/>
    <col min="10990" max="10990" width="0.7109375" style="37"/>
    <col min="10991" max="10991" width="12.28515625" style="37" customWidth="1"/>
    <col min="10992" max="10992" width="0.7109375" style="37"/>
    <col min="10993" max="10993" width="12.28515625" style="37" customWidth="1"/>
    <col min="10994" max="11051" width="9.140625" style="37" customWidth="1"/>
    <col min="11052" max="11052" width="1.42578125" style="37" customWidth="1"/>
    <col min="11053" max="11053" width="52.7109375" style="37" customWidth="1"/>
    <col min="11054" max="11054" width="7" style="37" bestFit="1" customWidth="1"/>
    <col min="11055" max="11055" width="0.7109375" style="37"/>
    <col min="11056" max="11056" width="10.7109375" style="37" customWidth="1"/>
    <col min="11057" max="11237" width="0.7109375" style="37"/>
    <col min="11238" max="11238" width="1.7109375" style="37" customWidth="1"/>
    <col min="11239" max="11239" width="2" style="37" customWidth="1"/>
    <col min="11240" max="11240" width="38.85546875" style="37" customWidth="1"/>
    <col min="11241" max="11241" width="8.42578125" style="37" bestFit="1" customWidth="1"/>
    <col min="11242" max="11242" width="0.7109375" style="37"/>
    <col min="11243" max="11243" width="12.28515625" style="37" customWidth="1"/>
    <col min="11244" max="11244" width="0.7109375" style="37"/>
    <col min="11245" max="11245" width="12.28515625" style="37" customWidth="1"/>
    <col min="11246" max="11246" width="0.7109375" style="37"/>
    <col min="11247" max="11247" width="12.28515625" style="37" customWidth="1"/>
    <col min="11248" max="11248" width="0.7109375" style="37"/>
    <col min="11249" max="11249" width="12.28515625" style="37" customWidth="1"/>
    <col min="11250" max="11307" width="9.140625" style="37" customWidth="1"/>
    <col min="11308" max="11308" width="1.42578125" style="37" customWidth="1"/>
    <col min="11309" max="11309" width="52.7109375" style="37" customWidth="1"/>
    <col min="11310" max="11310" width="7" style="37" bestFit="1" customWidth="1"/>
    <col min="11311" max="11311" width="0.7109375" style="37"/>
    <col min="11312" max="11312" width="10.7109375" style="37" customWidth="1"/>
    <col min="11313" max="11493" width="0.7109375" style="37"/>
    <col min="11494" max="11494" width="1.7109375" style="37" customWidth="1"/>
    <col min="11495" max="11495" width="2" style="37" customWidth="1"/>
    <col min="11496" max="11496" width="38.85546875" style="37" customWidth="1"/>
    <col min="11497" max="11497" width="8.42578125" style="37" bestFit="1" customWidth="1"/>
    <col min="11498" max="11498" width="0.7109375" style="37"/>
    <col min="11499" max="11499" width="12.28515625" style="37" customWidth="1"/>
    <col min="11500" max="11500" width="0.7109375" style="37"/>
    <col min="11501" max="11501" width="12.28515625" style="37" customWidth="1"/>
    <col min="11502" max="11502" width="0.7109375" style="37"/>
    <col min="11503" max="11503" width="12.28515625" style="37" customWidth="1"/>
    <col min="11504" max="11504" width="0.7109375" style="37"/>
    <col min="11505" max="11505" width="12.28515625" style="37" customWidth="1"/>
    <col min="11506" max="11563" width="9.140625" style="37" customWidth="1"/>
    <col min="11564" max="11564" width="1.42578125" style="37" customWidth="1"/>
    <col min="11565" max="11565" width="52.7109375" style="37" customWidth="1"/>
    <col min="11566" max="11566" width="7" style="37" bestFit="1" customWidth="1"/>
    <col min="11567" max="11567" width="0.7109375" style="37"/>
    <col min="11568" max="11568" width="10.7109375" style="37" customWidth="1"/>
    <col min="11569" max="11749" width="0.7109375" style="37"/>
    <col min="11750" max="11750" width="1.7109375" style="37" customWidth="1"/>
    <col min="11751" max="11751" width="2" style="37" customWidth="1"/>
    <col min="11752" max="11752" width="38.85546875" style="37" customWidth="1"/>
    <col min="11753" max="11753" width="8.42578125" style="37" bestFit="1" customWidth="1"/>
    <col min="11754" max="11754" width="0.7109375" style="37"/>
    <col min="11755" max="11755" width="12.28515625" style="37" customWidth="1"/>
    <col min="11756" max="11756" width="0.7109375" style="37"/>
    <col min="11757" max="11757" width="12.28515625" style="37" customWidth="1"/>
    <col min="11758" max="11758" width="0.7109375" style="37"/>
    <col min="11759" max="11759" width="12.28515625" style="37" customWidth="1"/>
    <col min="11760" max="11760" width="0.7109375" style="37"/>
    <col min="11761" max="11761" width="12.28515625" style="37" customWidth="1"/>
    <col min="11762" max="11819" width="9.140625" style="37" customWidth="1"/>
    <col min="11820" max="11820" width="1.42578125" style="37" customWidth="1"/>
    <col min="11821" max="11821" width="52.7109375" style="37" customWidth="1"/>
    <col min="11822" max="11822" width="7" style="37" bestFit="1" customWidth="1"/>
    <col min="11823" max="11823" width="0.7109375" style="37"/>
    <col min="11824" max="11824" width="10.7109375" style="37" customWidth="1"/>
    <col min="11825" max="12005" width="0.7109375" style="37"/>
    <col min="12006" max="12006" width="1.7109375" style="37" customWidth="1"/>
    <col min="12007" max="12007" width="2" style="37" customWidth="1"/>
    <col min="12008" max="12008" width="38.85546875" style="37" customWidth="1"/>
    <col min="12009" max="12009" width="8.42578125" style="37" bestFit="1" customWidth="1"/>
    <col min="12010" max="12010" width="0.7109375" style="37"/>
    <col min="12011" max="12011" width="12.28515625" style="37" customWidth="1"/>
    <col min="12012" max="12012" width="0.7109375" style="37"/>
    <col min="12013" max="12013" width="12.28515625" style="37" customWidth="1"/>
    <col min="12014" max="12014" width="0.7109375" style="37"/>
    <col min="12015" max="12015" width="12.28515625" style="37" customWidth="1"/>
    <col min="12016" max="12016" width="0.7109375" style="37"/>
    <col min="12017" max="12017" width="12.28515625" style="37" customWidth="1"/>
    <col min="12018" max="12075" width="9.140625" style="37" customWidth="1"/>
    <col min="12076" max="12076" width="1.42578125" style="37" customWidth="1"/>
    <col min="12077" max="12077" width="52.7109375" style="37" customWidth="1"/>
    <col min="12078" max="12078" width="7" style="37" bestFit="1" customWidth="1"/>
    <col min="12079" max="12079" width="0.7109375" style="37"/>
    <col min="12080" max="12080" width="10.7109375" style="37" customWidth="1"/>
    <col min="12081" max="12261" width="0.7109375" style="37"/>
    <col min="12262" max="12262" width="1.7109375" style="37" customWidth="1"/>
    <col min="12263" max="12263" width="2" style="37" customWidth="1"/>
    <col min="12264" max="12264" width="38.85546875" style="37" customWidth="1"/>
    <col min="12265" max="12265" width="8.42578125" style="37" bestFit="1" customWidth="1"/>
    <col min="12266" max="12266" width="0.7109375" style="37"/>
    <col min="12267" max="12267" width="12.28515625" style="37" customWidth="1"/>
    <col min="12268" max="12268" width="0.7109375" style="37"/>
    <col min="12269" max="12269" width="12.28515625" style="37" customWidth="1"/>
    <col min="12270" max="12270" width="0.7109375" style="37"/>
    <col min="12271" max="12271" width="12.28515625" style="37" customWidth="1"/>
    <col min="12272" max="12272" width="0.7109375" style="37"/>
    <col min="12273" max="12273" width="12.28515625" style="37" customWidth="1"/>
    <col min="12274" max="12331" width="9.140625" style="37" customWidth="1"/>
    <col min="12332" max="12332" width="1.42578125" style="37" customWidth="1"/>
    <col min="12333" max="12333" width="52.7109375" style="37" customWidth="1"/>
    <col min="12334" max="12334" width="7" style="37" bestFit="1" customWidth="1"/>
    <col min="12335" max="12335" width="0.7109375" style="37"/>
    <col min="12336" max="12336" width="10.7109375" style="37" customWidth="1"/>
    <col min="12337" max="12517" width="0.7109375" style="37"/>
    <col min="12518" max="12518" width="1.7109375" style="37" customWidth="1"/>
    <col min="12519" max="12519" width="2" style="37" customWidth="1"/>
    <col min="12520" max="12520" width="38.85546875" style="37" customWidth="1"/>
    <col min="12521" max="12521" width="8.42578125" style="37" bestFit="1" customWidth="1"/>
    <col min="12522" max="12522" width="0.7109375" style="37"/>
    <col min="12523" max="12523" width="12.28515625" style="37" customWidth="1"/>
    <col min="12524" max="12524" width="0.7109375" style="37"/>
    <col min="12525" max="12525" width="12.28515625" style="37" customWidth="1"/>
    <col min="12526" max="12526" width="0.7109375" style="37"/>
    <col min="12527" max="12527" width="12.28515625" style="37" customWidth="1"/>
    <col min="12528" max="12528" width="0.7109375" style="37"/>
    <col min="12529" max="12529" width="12.28515625" style="37" customWidth="1"/>
    <col min="12530" max="12587" width="9.140625" style="37" customWidth="1"/>
    <col min="12588" max="12588" width="1.42578125" style="37" customWidth="1"/>
    <col min="12589" max="12589" width="52.7109375" style="37" customWidth="1"/>
    <col min="12590" max="12590" width="7" style="37" bestFit="1" customWidth="1"/>
    <col min="12591" max="12591" width="0.7109375" style="37"/>
    <col min="12592" max="12592" width="10.7109375" style="37" customWidth="1"/>
    <col min="12593" max="12773" width="0.7109375" style="37"/>
    <col min="12774" max="12774" width="1.7109375" style="37" customWidth="1"/>
    <col min="12775" max="12775" width="2" style="37" customWidth="1"/>
    <col min="12776" max="12776" width="38.85546875" style="37" customWidth="1"/>
    <col min="12777" max="12777" width="8.42578125" style="37" bestFit="1" customWidth="1"/>
    <col min="12778" max="12778" width="0.7109375" style="37"/>
    <col min="12779" max="12779" width="12.28515625" style="37" customWidth="1"/>
    <col min="12780" max="12780" width="0.7109375" style="37"/>
    <col min="12781" max="12781" width="12.28515625" style="37" customWidth="1"/>
    <col min="12782" max="12782" width="0.7109375" style="37"/>
    <col min="12783" max="12783" width="12.28515625" style="37" customWidth="1"/>
    <col min="12784" max="12784" width="0.7109375" style="37"/>
    <col min="12785" max="12785" width="12.28515625" style="37" customWidth="1"/>
    <col min="12786" max="12843" width="9.140625" style="37" customWidth="1"/>
    <col min="12844" max="12844" width="1.42578125" style="37" customWidth="1"/>
    <col min="12845" max="12845" width="52.7109375" style="37" customWidth="1"/>
    <col min="12846" max="12846" width="7" style="37" bestFit="1" customWidth="1"/>
    <col min="12847" max="12847" width="0.7109375" style="37"/>
    <col min="12848" max="12848" width="10.7109375" style="37" customWidth="1"/>
    <col min="12849" max="13029" width="0.7109375" style="37"/>
    <col min="13030" max="13030" width="1.7109375" style="37" customWidth="1"/>
    <col min="13031" max="13031" width="2" style="37" customWidth="1"/>
    <col min="13032" max="13032" width="38.85546875" style="37" customWidth="1"/>
    <col min="13033" max="13033" width="8.42578125" style="37" bestFit="1" customWidth="1"/>
    <col min="13034" max="13034" width="0.7109375" style="37"/>
    <col min="13035" max="13035" width="12.28515625" style="37" customWidth="1"/>
    <col min="13036" max="13036" width="0.7109375" style="37"/>
    <col min="13037" max="13037" width="12.28515625" style="37" customWidth="1"/>
    <col min="13038" max="13038" width="0.7109375" style="37"/>
    <col min="13039" max="13039" width="12.28515625" style="37" customWidth="1"/>
    <col min="13040" max="13040" width="0.7109375" style="37"/>
    <col min="13041" max="13041" width="12.28515625" style="37" customWidth="1"/>
    <col min="13042" max="13099" width="9.140625" style="37" customWidth="1"/>
    <col min="13100" max="13100" width="1.42578125" style="37" customWidth="1"/>
    <col min="13101" max="13101" width="52.7109375" style="37" customWidth="1"/>
    <col min="13102" max="13102" width="7" style="37" bestFit="1" customWidth="1"/>
    <col min="13103" max="13103" width="0.7109375" style="37"/>
    <col min="13104" max="13104" width="10.7109375" style="37" customWidth="1"/>
    <col min="13105" max="13285" width="0.7109375" style="37"/>
    <col min="13286" max="13286" width="1.7109375" style="37" customWidth="1"/>
    <col min="13287" max="13287" width="2" style="37" customWidth="1"/>
    <col min="13288" max="13288" width="38.85546875" style="37" customWidth="1"/>
    <col min="13289" max="13289" width="8.42578125" style="37" bestFit="1" customWidth="1"/>
    <col min="13290" max="13290" width="0.7109375" style="37"/>
    <col min="13291" max="13291" width="12.28515625" style="37" customWidth="1"/>
    <col min="13292" max="13292" width="0.7109375" style="37"/>
    <col min="13293" max="13293" width="12.28515625" style="37" customWidth="1"/>
    <col min="13294" max="13294" width="0.7109375" style="37"/>
    <col min="13295" max="13295" width="12.28515625" style="37" customWidth="1"/>
    <col min="13296" max="13296" width="0.7109375" style="37"/>
    <col min="13297" max="13297" width="12.28515625" style="37" customWidth="1"/>
    <col min="13298" max="13355" width="9.140625" style="37" customWidth="1"/>
    <col min="13356" max="13356" width="1.42578125" style="37" customWidth="1"/>
    <col min="13357" max="13357" width="52.7109375" style="37" customWidth="1"/>
    <col min="13358" max="13358" width="7" style="37" bestFit="1" customWidth="1"/>
    <col min="13359" max="13359" width="0.7109375" style="37"/>
    <col min="13360" max="13360" width="10.7109375" style="37" customWidth="1"/>
    <col min="13361" max="13541" width="0.7109375" style="37"/>
    <col min="13542" max="13542" width="1.7109375" style="37" customWidth="1"/>
    <col min="13543" max="13543" width="2" style="37" customWidth="1"/>
    <col min="13544" max="13544" width="38.85546875" style="37" customWidth="1"/>
    <col min="13545" max="13545" width="8.42578125" style="37" bestFit="1" customWidth="1"/>
    <col min="13546" max="13546" width="0.7109375" style="37"/>
    <col min="13547" max="13547" width="12.28515625" style="37" customWidth="1"/>
    <col min="13548" max="13548" width="0.7109375" style="37"/>
    <col min="13549" max="13549" width="12.28515625" style="37" customWidth="1"/>
    <col min="13550" max="13550" width="0.7109375" style="37"/>
    <col min="13551" max="13551" width="12.28515625" style="37" customWidth="1"/>
    <col min="13552" max="13552" width="0.7109375" style="37"/>
    <col min="13553" max="13553" width="12.28515625" style="37" customWidth="1"/>
    <col min="13554" max="13611" width="9.140625" style="37" customWidth="1"/>
    <col min="13612" max="13612" width="1.42578125" style="37" customWidth="1"/>
    <col min="13613" max="13613" width="52.7109375" style="37" customWidth="1"/>
    <col min="13614" max="13614" width="7" style="37" bestFit="1" customWidth="1"/>
    <col min="13615" max="13615" width="0.7109375" style="37"/>
    <col min="13616" max="13616" width="10.7109375" style="37" customWidth="1"/>
    <col min="13617" max="13797" width="0.7109375" style="37"/>
    <col min="13798" max="13798" width="1.7109375" style="37" customWidth="1"/>
    <col min="13799" max="13799" width="2" style="37" customWidth="1"/>
    <col min="13800" max="13800" width="38.85546875" style="37" customWidth="1"/>
    <col min="13801" max="13801" width="8.42578125" style="37" bestFit="1" customWidth="1"/>
    <col min="13802" max="13802" width="0.7109375" style="37"/>
    <col min="13803" max="13803" width="12.28515625" style="37" customWidth="1"/>
    <col min="13804" max="13804" width="0.7109375" style="37"/>
    <col min="13805" max="13805" width="12.28515625" style="37" customWidth="1"/>
    <col min="13806" max="13806" width="0.7109375" style="37"/>
    <col min="13807" max="13807" width="12.28515625" style="37" customWidth="1"/>
    <col min="13808" max="13808" width="0.7109375" style="37"/>
    <col min="13809" max="13809" width="12.28515625" style="37" customWidth="1"/>
    <col min="13810" max="13867" width="9.140625" style="37" customWidth="1"/>
    <col min="13868" max="13868" width="1.42578125" style="37" customWidth="1"/>
    <col min="13869" max="13869" width="52.7109375" style="37" customWidth="1"/>
    <col min="13870" max="13870" width="7" style="37" bestFit="1" customWidth="1"/>
    <col min="13871" max="13871" width="0.7109375" style="37"/>
    <col min="13872" max="13872" width="10.7109375" style="37" customWidth="1"/>
    <col min="13873" max="14053" width="0.7109375" style="37"/>
    <col min="14054" max="14054" width="1.7109375" style="37" customWidth="1"/>
    <col min="14055" max="14055" width="2" style="37" customWidth="1"/>
    <col min="14056" max="14056" width="38.85546875" style="37" customWidth="1"/>
    <col min="14057" max="14057" width="8.42578125" style="37" bestFit="1" customWidth="1"/>
    <col min="14058" max="14058" width="0.7109375" style="37"/>
    <col min="14059" max="14059" width="12.28515625" style="37" customWidth="1"/>
    <col min="14060" max="14060" width="0.7109375" style="37"/>
    <col min="14061" max="14061" width="12.28515625" style="37" customWidth="1"/>
    <col min="14062" max="14062" width="0.7109375" style="37"/>
    <col min="14063" max="14063" width="12.28515625" style="37" customWidth="1"/>
    <col min="14064" max="14064" width="0.7109375" style="37"/>
    <col min="14065" max="14065" width="12.28515625" style="37" customWidth="1"/>
    <col min="14066" max="14123" width="9.140625" style="37" customWidth="1"/>
    <col min="14124" max="14124" width="1.42578125" style="37" customWidth="1"/>
    <col min="14125" max="14125" width="52.7109375" style="37" customWidth="1"/>
    <col min="14126" max="14126" width="7" style="37" bestFit="1" customWidth="1"/>
    <col min="14127" max="14127" width="0.7109375" style="37"/>
    <col min="14128" max="14128" width="10.7109375" style="37" customWidth="1"/>
    <col min="14129" max="14309" width="0.7109375" style="37"/>
    <col min="14310" max="14310" width="1.7109375" style="37" customWidth="1"/>
    <col min="14311" max="14311" width="2" style="37" customWidth="1"/>
    <col min="14312" max="14312" width="38.85546875" style="37" customWidth="1"/>
    <col min="14313" max="14313" width="8.42578125" style="37" bestFit="1" customWidth="1"/>
    <col min="14314" max="14314" width="0.7109375" style="37"/>
    <col min="14315" max="14315" width="12.28515625" style="37" customWidth="1"/>
    <col min="14316" max="14316" width="0.7109375" style="37"/>
    <col min="14317" max="14317" width="12.28515625" style="37" customWidth="1"/>
    <col min="14318" max="14318" width="0.7109375" style="37"/>
    <col min="14319" max="14319" width="12.28515625" style="37" customWidth="1"/>
    <col min="14320" max="14320" width="0.7109375" style="37"/>
    <col min="14321" max="14321" width="12.28515625" style="37" customWidth="1"/>
    <col min="14322" max="14379" width="9.140625" style="37" customWidth="1"/>
    <col min="14380" max="14380" width="1.42578125" style="37" customWidth="1"/>
    <col min="14381" max="14381" width="52.7109375" style="37" customWidth="1"/>
    <col min="14382" max="14382" width="7" style="37" bestFit="1" customWidth="1"/>
    <col min="14383" max="14383" width="0.7109375" style="37"/>
    <col min="14384" max="14384" width="10.7109375" style="37" customWidth="1"/>
    <col min="14385" max="14565" width="0.7109375" style="37"/>
    <col min="14566" max="14566" width="1.7109375" style="37" customWidth="1"/>
    <col min="14567" max="14567" width="2" style="37" customWidth="1"/>
    <col min="14568" max="14568" width="38.85546875" style="37" customWidth="1"/>
    <col min="14569" max="14569" width="8.42578125" style="37" bestFit="1" customWidth="1"/>
    <col min="14570" max="14570" width="0.7109375" style="37"/>
    <col min="14571" max="14571" width="12.28515625" style="37" customWidth="1"/>
    <col min="14572" max="14572" width="0.7109375" style="37"/>
    <col min="14573" max="14573" width="12.28515625" style="37" customWidth="1"/>
    <col min="14574" max="14574" width="0.7109375" style="37"/>
    <col min="14575" max="14575" width="12.28515625" style="37" customWidth="1"/>
    <col min="14576" max="14576" width="0.7109375" style="37"/>
    <col min="14577" max="14577" width="12.28515625" style="37" customWidth="1"/>
    <col min="14578" max="14635" width="9.140625" style="37" customWidth="1"/>
    <col min="14636" max="14636" width="1.42578125" style="37" customWidth="1"/>
    <col min="14637" max="14637" width="52.7109375" style="37" customWidth="1"/>
    <col min="14638" max="14638" width="7" style="37" bestFit="1" customWidth="1"/>
    <col min="14639" max="14639" width="0.7109375" style="37"/>
    <col min="14640" max="14640" width="10.7109375" style="37" customWidth="1"/>
    <col min="14641" max="14821" width="0.7109375" style="37"/>
    <col min="14822" max="14822" width="1.7109375" style="37" customWidth="1"/>
    <col min="14823" max="14823" width="2" style="37" customWidth="1"/>
    <col min="14824" max="14824" width="38.85546875" style="37" customWidth="1"/>
    <col min="14825" max="14825" width="8.42578125" style="37" bestFit="1" customWidth="1"/>
    <col min="14826" max="14826" width="0.7109375" style="37"/>
    <col min="14827" max="14827" width="12.28515625" style="37" customWidth="1"/>
    <col min="14828" max="14828" width="0.7109375" style="37"/>
    <col min="14829" max="14829" width="12.28515625" style="37" customWidth="1"/>
    <col min="14830" max="14830" width="0.7109375" style="37"/>
    <col min="14831" max="14831" width="12.28515625" style="37" customWidth="1"/>
    <col min="14832" max="14832" width="0.7109375" style="37"/>
    <col min="14833" max="14833" width="12.28515625" style="37" customWidth="1"/>
    <col min="14834" max="14891" width="9.140625" style="37" customWidth="1"/>
    <col min="14892" max="14892" width="1.42578125" style="37" customWidth="1"/>
    <col min="14893" max="14893" width="52.7109375" style="37" customWidth="1"/>
    <col min="14894" max="14894" width="7" style="37" bestFit="1" customWidth="1"/>
    <col min="14895" max="14895" width="0.7109375" style="37"/>
    <col min="14896" max="14896" width="10.7109375" style="37" customWidth="1"/>
    <col min="14897" max="15077" width="0.7109375" style="37"/>
    <col min="15078" max="15078" width="1.7109375" style="37" customWidth="1"/>
    <col min="15079" max="15079" width="2" style="37" customWidth="1"/>
    <col min="15080" max="15080" width="38.85546875" style="37" customWidth="1"/>
    <col min="15081" max="15081" width="8.42578125" style="37" bestFit="1" customWidth="1"/>
    <col min="15082" max="15082" width="0.7109375" style="37"/>
    <col min="15083" max="15083" width="12.28515625" style="37" customWidth="1"/>
    <col min="15084" max="15084" width="0.7109375" style="37"/>
    <col min="15085" max="15085" width="12.28515625" style="37" customWidth="1"/>
    <col min="15086" max="15086" width="0.7109375" style="37"/>
    <col min="15087" max="15087" width="12.28515625" style="37" customWidth="1"/>
    <col min="15088" max="15088" width="0.7109375" style="37"/>
    <col min="15089" max="15089" width="12.28515625" style="37" customWidth="1"/>
    <col min="15090" max="15147" width="9.140625" style="37" customWidth="1"/>
    <col min="15148" max="15148" width="1.42578125" style="37" customWidth="1"/>
    <col min="15149" max="15149" width="52.7109375" style="37" customWidth="1"/>
    <col min="15150" max="15150" width="7" style="37" bestFit="1" customWidth="1"/>
    <col min="15151" max="15151" width="0.7109375" style="37"/>
    <col min="15152" max="15152" width="10.7109375" style="37" customWidth="1"/>
    <col min="15153" max="16384" width="0.7109375" style="37"/>
  </cols>
  <sheetData>
    <row r="1" spans="1:12" ht="21.75" customHeight="1">
      <c r="A1" s="69" t="str">
        <f>'TH 2-4'!A1</f>
        <v>บริษัท โปรเอ็น คอร์ป จำกัด (มหาชน)</v>
      </c>
      <c r="J1" s="5"/>
      <c r="L1" s="5"/>
    </row>
    <row r="2" spans="1:12" ht="21.75" customHeight="1">
      <c r="A2" s="196" t="s">
        <v>161</v>
      </c>
      <c r="B2" s="60"/>
      <c r="C2" s="60"/>
      <c r="D2" s="60"/>
      <c r="J2" s="6"/>
      <c r="L2" s="6"/>
    </row>
    <row r="3" spans="1:12" ht="21.75" customHeight="1">
      <c r="A3" s="197" t="str">
        <f>+_xlfn.SINGLE('T8'!A3)</f>
        <v>สำหรับงวดหกเดือนสิ้นสุดวันที่ 30 มิถุนายน พ.ศ. 2566</v>
      </c>
      <c r="B3" s="61"/>
      <c r="C3" s="61"/>
      <c r="D3" s="61"/>
      <c r="E3" s="58"/>
      <c r="F3" s="58"/>
      <c r="G3" s="58"/>
      <c r="H3" s="58"/>
      <c r="I3" s="58"/>
      <c r="J3" s="7"/>
      <c r="K3" s="58"/>
      <c r="L3" s="7"/>
    </row>
    <row r="4" spans="1:12" ht="18.600000000000001" customHeight="1">
      <c r="A4" s="196"/>
      <c r="B4" s="62"/>
      <c r="C4" s="62"/>
      <c r="D4" s="62"/>
      <c r="J4" s="8"/>
      <c r="L4" s="8"/>
    </row>
    <row r="5" spans="1:12" ht="18.600000000000001" customHeight="1">
      <c r="A5" s="65"/>
      <c r="B5" s="65"/>
      <c r="C5" s="65"/>
      <c r="D5" s="65"/>
      <c r="E5" s="142"/>
      <c r="F5" s="283" t="s">
        <v>3</v>
      </c>
      <c r="G5" s="283"/>
      <c r="H5" s="283"/>
      <c r="I5" s="92"/>
      <c r="J5" s="283" t="s">
        <v>4</v>
      </c>
      <c r="K5" s="283"/>
      <c r="L5" s="283"/>
    </row>
    <row r="6" spans="1:12" ht="18.600000000000001" customHeight="1">
      <c r="A6" s="65"/>
      <c r="B6" s="65"/>
      <c r="C6" s="65"/>
      <c r="D6" s="65"/>
      <c r="E6" s="142"/>
      <c r="F6" s="59" t="s">
        <v>7</v>
      </c>
      <c r="G6" s="92"/>
      <c r="H6" s="59" t="s">
        <v>7</v>
      </c>
      <c r="I6" s="92"/>
      <c r="J6" s="59" t="s">
        <v>7</v>
      </c>
      <c r="K6" s="92"/>
      <c r="L6" s="59" t="s">
        <v>7</v>
      </c>
    </row>
    <row r="7" spans="1:12" ht="18.600000000000001" customHeight="1">
      <c r="A7" s="66"/>
      <c r="B7" s="66"/>
      <c r="C7" s="66"/>
      <c r="E7" s="143"/>
      <c r="F7" s="17" t="s">
        <v>9</v>
      </c>
      <c r="G7" s="87"/>
      <c r="H7" s="17" t="s">
        <v>10</v>
      </c>
      <c r="I7" s="17"/>
      <c r="J7" s="17" t="s">
        <v>9</v>
      </c>
      <c r="K7" s="87"/>
      <c r="L7" s="17" t="s">
        <v>10</v>
      </c>
    </row>
    <row r="8" spans="1:12" ht="18.600000000000001" customHeight="1">
      <c r="A8" s="66"/>
      <c r="B8" s="66"/>
      <c r="C8" s="66"/>
      <c r="D8" s="42" t="s">
        <v>11</v>
      </c>
      <c r="E8" s="143"/>
      <c r="F8" s="45" t="s">
        <v>12</v>
      </c>
      <c r="G8" s="41"/>
      <c r="H8" s="45" t="s">
        <v>12</v>
      </c>
      <c r="I8" s="52"/>
      <c r="J8" s="45" t="s">
        <v>12</v>
      </c>
      <c r="K8" s="52"/>
      <c r="L8" s="45" t="s">
        <v>12</v>
      </c>
    </row>
    <row r="9" spans="1:12" ht="18.600000000000001" customHeight="1">
      <c r="A9" s="62" t="s">
        <v>162</v>
      </c>
      <c r="B9" s="38"/>
      <c r="C9" s="38"/>
      <c r="D9" s="38"/>
      <c r="F9" s="188"/>
      <c r="J9" s="198"/>
      <c r="L9" s="199"/>
    </row>
    <row r="10" spans="1:12" ht="18.600000000000001" customHeight="1">
      <c r="A10" s="38" t="s">
        <v>163</v>
      </c>
      <c r="B10" s="38"/>
      <c r="C10" s="38"/>
      <c r="D10" s="39"/>
      <c r="F10" s="198">
        <f>+'T6 (6M)'!J32</f>
        <v>4913786</v>
      </c>
      <c r="H10" s="199">
        <f>+'T6 (6M)'!L32</f>
        <v>27217893</v>
      </c>
      <c r="J10" s="198">
        <f>+'T6 (6M)'!N32</f>
        <v>4251494</v>
      </c>
      <c r="L10" s="199">
        <f>+'T6 (6M)'!P32</f>
        <v>27307851</v>
      </c>
    </row>
    <row r="11" spans="1:12" ht="18.600000000000001" customHeight="1">
      <c r="A11" s="38" t="s">
        <v>164</v>
      </c>
      <c r="B11" s="38"/>
      <c r="C11" s="38"/>
      <c r="D11" s="39"/>
      <c r="F11" s="198"/>
      <c r="H11" s="199"/>
      <c r="J11" s="198"/>
      <c r="L11" s="199"/>
    </row>
    <row r="12" spans="1:12" ht="18.600000000000001" customHeight="1">
      <c r="A12" s="38"/>
      <c r="B12" s="38" t="s">
        <v>165</v>
      </c>
      <c r="C12" s="38"/>
      <c r="D12" s="39">
        <v>10</v>
      </c>
      <c r="F12" s="198">
        <v>10090702</v>
      </c>
      <c r="H12" s="199">
        <v>13005799</v>
      </c>
      <c r="J12" s="198">
        <v>9730196</v>
      </c>
      <c r="L12" s="199">
        <v>12750084</v>
      </c>
    </row>
    <row r="13" spans="1:12" ht="18.600000000000001" customHeight="1">
      <c r="B13" s="37" t="s">
        <v>166</v>
      </c>
      <c r="D13" s="39">
        <v>10</v>
      </c>
      <c r="F13" s="198">
        <v>196466</v>
      </c>
      <c r="H13" s="199">
        <v>235644</v>
      </c>
      <c r="J13" s="198">
        <v>191610</v>
      </c>
      <c r="L13" s="199">
        <v>230162</v>
      </c>
    </row>
    <row r="14" spans="1:12" ht="18.600000000000001" customHeight="1">
      <c r="B14" s="37" t="s">
        <v>167</v>
      </c>
      <c r="D14" s="39">
        <v>10</v>
      </c>
      <c r="F14" s="198">
        <v>6800503</v>
      </c>
      <c r="H14" s="199">
        <v>6728356</v>
      </c>
      <c r="J14" s="198">
        <v>6793426</v>
      </c>
      <c r="L14" s="199">
        <v>6728356</v>
      </c>
    </row>
    <row r="15" spans="1:12" ht="18.600000000000001" customHeight="1">
      <c r="B15" s="37" t="s">
        <v>168</v>
      </c>
      <c r="D15" s="39"/>
      <c r="F15" s="198">
        <v>0</v>
      </c>
      <c r="H15" s="199">
        <v>-8391</v>
      </c>
      <c r="J15" s="198">
        <v>0</v>
      </c>
      <c r="L15" s="199">
        <v>-8391</v>
      </c>
    </row>
    <row r="16" spans="1:12" ht="18.600000000000001" customHeight="1">
      <c r="B16" s="200" t="s">
        <v>169</v>
      </c>
      <c r="D16" s="39"/>
      <c r="F16" s="198">
        <v>-882077</v>
      </c>
      <c r="H16" s="199">
        <v>2974608</v>
      </c>
      <c r="J16" s="198">
        <v>-882077</v>
      </c>
      <c r="L16" s="199">
        <v>-970051</v>
      </c>
    </row>
    <row r="17" spans="1:12" ht="18.600000000000001" customHeight="1">
      <c r="B17" s="37" t="s">
        <v>170</v>
      </c>
      <c r="D17" s="39"/>
      <c r="F17" s="198">
        <v>-23528</v>
      </c>
      <c r="H17" s="199">
        <v>22072</v>
      </c>
      <c r="J17" s="198">
        <v>-23528</v>
      </c>
      <c r="L17" s="199">
        <v>22072</v>
      </c>
    </row>
    <row r="18" spans="1:12" ht="18.600000000000001" customHeight="1">
      <c r="B18" s="37" t="s">
        <v>171</v>
      </c>
      <c r="D18" s="39"/>
      <c r="F18" s="198"/>
      <c r="H18" s="199"/>
      <c r="J18" s="198"/>
      <c r="L18" s="199"/>
    </row>
    <row r="19" spans="1:12" ht="18.600000000000001" customHeight="1">
      <c r="C19" s="37" t="s">
        <v>172</v>
      </c>
      <c r="D19" s="39"/>
      <c r="F19" s="198">
        <v>0</v>
      </c>
      <c r="H19" s="199">
        <v>2550139</v>
      </c>
      <c r="J19" s="198">
        <v>0</v>
      </c>
      <c r="L19" s="199">
        <v>2550139</v>
      </c>
    </row>
    <row r="20" spans="1:12" ht="18.600000000000001" customHeight="1">
      <c r="B20" s="37" t="s">
        <v>173</v>
      </c>
      <c r="D20" s="39">
        <v>10</v>
      </c>
      <c r="F20" s="198">
        <v>122764</v>
      </c>
      <c r="H20" s="199" t="s">
        <v>149</v>
      </c>
      <c r="J20" s="198">
        <v>122764</v>
      </c>
      <c r="L20" s="199"/>
    </row>
    <row r="21" spans="1:12" ht="18.600000000000001" customHeight="1">
      <c r="B21" s="37" t="s">
        <v>174</v>
      </c>
      <c r="D21" s="39">
        <v>9</v>
      </c>
      <c r="F21" s="198">
        <v>1148771</v>
      </c>
      <c r="H21" s="199">
        <v>0</v>
      </c>
      <c r="J21" s="198">
        <v>0</v>
      </c>
      <c r="L21" s="199">
        <v>0</v>
      </c>
    </row>
    <row r="22" spans="1:12" ht="18.600000000000001" customHeight="1">
      <c r="B22" s="37" t="s">
        <v>175</v>
      </c>
      <c r="D22" s="39"/>
      <c r="F22" s="198">
        <v>-1214310</v>
      </c>
      <c r="H22" s="199">
        <v>-672276</v>
      </c>
      <c r="J22" s="198">
        <v>-6139035</v>
      </c>
      <c r="L22" s="199">
        <v>-3158871</v>
      </c>
    </row>
    <row r="23" spans="1:12" ht="18.600000000000001" customHeight="1">
      <c r="B23" s="37" t="s">
        <v>176</v>
      </c>
      <c r="D23" s="39"/>
      <c r="F23" s="198">
        <v>15506084</v>
      </c>
      <c r="H23" s="199">
        <v>11941130</v>
      </c>
      <c r="J23" s="198">
        <v>15367381</v>
      </c>
      <c r="L23" s="199">
        <v>11814263</v>
      </c>
    </row>
    <row r="24" spans="1:12" ht="18.600000000000001" customHeight="1">
      <c r="B24" s="201" t="s">
        <v>57</v>
      </c>
      <c r="D24" s="39"/>
      <c r="F24" s="198">
        <v>2158217</v>
      </c>
      <c r="H24" s="199">
        <v>1799985</v>
      </c>
      <c r="J24" s="198">
        <v>2098345</v>
      </c>
      <c r="L24" s="199">
        <v>1756706</v>
      </c>
    </row>
    <row r="25" spans="1:12" ht="18.600000000000001" customHeight="1">
      <c r="B25" s="201" t="s">
        <v>177</v>
      </c>
      <c r="D25" s="39"/>
      <c r="F25" s="198">
        <v>-590073</v>
      </c>
      <c r="H25" s="199" t="s">
        <v>149</v>
      </c>
      <c r="J25" s="198">
        <v>-590073</v>
      </c>
      <c r="L25" s="199" t="s">
        <v>149</v>
      </c>
    </row>
    <row r="26" spans="1:12" ht="18.600000000000001" customHeight="1">
      <c r="A26" s="37" t="s">
        <v>178</v>
      </c>
      <c r="D26" s="39"/>
      <c r="F26" s="198"/>
      <c r="H26" s="199"/>
      <c r="J26" s="198"/>
      <c r="L26" s="199"/>
    </row>
    <row r="27" spans="1:12" ht="18.600000000000001" customHeight="1">
      <c r="A27" s="38"/>
      <c r="B27" s="63" t="s">
        <v>179</v>
      </c>
      <c r="C27" s="63"/>
      <c r="D27" s="38"/>
      <c r="E27" s="10"/>
      <c r="F27" s="198">
        <v>-50057758</v>
      </c>
      <c r="H27" s="199">
        <v>-221701073</v>
      </c>
      <c r="J27" s="198">
        <v>-2994183</v>
      </c>
      <c r="L27" s="199">
        <v>-173676053</v>
      </c>
    </row>
    <row r="28" spans="1:12" ht="18.600000000000001" customHeight="1">
      <c r="A28" s="38"/>
      <c r="B28" s="63" t="s">
        <v>180</v>
      </c>
      <c r="C28" s="63"/>
      <c r="D28" s="38"/>
      <c r="E28" s="10"/>
      <c r="F28" s="198">
        <v>1384222</v>
      </c>
      <c r="H28" s="199">
        <v>2604528</v>
      </c>
      <c r="J28" s="198">
        <v>1384222</v>
      </c>
      <c r="L28" s="199">
        <v>2604528</v>
      </c>
    </row>
    <row r="29" spans="1:12" ht="18.600000000000001" customHeight="1">
      <c r="A29" s="38"/>
      <c r="B29" s="63" t="s">
        <v>181</v>
      </c>
      <c r="C29" s="63"/>
      <c r="D29" s="38"/>
      <c r="E29" s="10"/>
      <c r="F29" s="198">
        <v>6295374</v>
      </c>
      <c r="H29" s="199">
        <v>8246634</v>
      </c>
      <c r="J29" s="198">
        <v>7214026</v>
      </c>
      <c r="L29" s="199">
        <v>8246634</v>
      </c>
    </row>
    <row r="30" spans="1:12" ht="18.600000000000001" customHeight="1">
      <c r="B30" s="63" t="s">
        <v>182</v>
      </c>
      <c r="C30" s="38"/>
      <c r="D30" s="39"/>
      <c r="F30" s="198">
        <v>-4554648</v>
      </c>
      <c r="H30" s="199">
        <v>-5274452</v>
      </c>
      <c r="J30" s="198">
        <v>-2530184</v>
      </c>
      <c r="L30" s="199">
        <v>-4069112</v>
      </c>
    </row>
    <row r="31" spans="1:12" ht="18.600000000000001" customHeight="1">
      <c r="B31" s="201" t="s">
        <v>183</v>
      </c>
      <c r="C31" s="201"/>
      <c r="D31" s="38"/>
      <c r="F31" s="198">
        <v>343622</v>
      </c>
      <c r="H31" s="199">
        <v>326500</v>
      </c>
      <c r="J31" s="198">
        <v>-800</v>
      </c>
      <c r="L31" s="199">
        <v>126500</v>
      </c>
    </row>
    <row r="32" spans="1:12" ht="18.600000000000001" customHeight="1">
      <c r="B32" s="201" t="s">
        <v>184</v>
      </c>
      <c r="C32" s="201"/>
      <c r="D32" s="38"/>
      <c r="F32" s="198">
        <v>-126875553</v>
      </c>
      <c r="H32" s="199">
        <v>74558933</v>
      </c>
      <c r="J32" s="198">
        <v>-122079170</v>
      </c>
      <c r="L32" s="199">
        <v>51743786</v>
      </c>
    </row>
    <row r="33" spans="1:12" ht="18.600000000000001" customHeight="1">
      <c r="B33" s="201" t="s">
        <v>185</v>
      </c>
      <c r="C33" s="201"/>
      <c r="D33" s="38"/>
      <c r="F33" s="202">
        <v>-4245166</v>
      </c>
      <c r="H33" s="203">
        <v>101735</v>
      </c>
      <c r="J33" s="202">
        <v>-3410219</v>
      </c>
      <c r="L33" s="203">
        <v>348853</v>
      </c>
    </row>
    <row r="34" spans="1:12" ht="18.600000000000001" customHeight="1">
      <c r="B34" s="201" t="s">
        <v>186</v>
      </c>
      <c r="C34" s="201"/>
      <c r="D34" s="38"/>
      <c r="F34" s="204">
        <v>976156</v>
      </c>
      <c r="G34" s="147"/>
      <c r="H34" s="205">
        <v>0</v>
      </c>
      <c r="I34" s="147"/>
      <c r="J34" s="204">
        <v>976156</v>
      </c>
      <c r="K34" s="147"/>
      <c r="L34" s="205">
        <v>0</v>
      </c>
    </row>
    <row r="35" spans="1:12" ht="6" customHeight="1">
      <c r="A35" s="38"/>
      <c r="B35" s="38"/>
      <c r="C35" s="38"/>
      <c r="D35" s="38"/>
      <c r="F35" s="182"/>
      <c r="H35" s="10"/>
      <c r="J35" s="182"/>
      <c r="L35" s="10"/>
    </row>
    <row r="36" spans="1:12" ht="18.600000000000001" customHeight="1">
      <c r="A36" s="38" t="s">
        <v>187</v>
      </c>
      <c r="B36" s="38"/>
      <c r="C36" s="38"/>
      <c r="D36" s="38"/>
      <c r="E36" s="199"/>
      <c r="F36" s="198">
        <f>SUM(F10:F35)</f>
        <v>-138506446</v>
      </c>
      <c r="G36" s="199"/>
      <c r="H36" s="199">
        <f>SUM(H10:H35)</f>
        <v>-75342236</v>
      </c>
      <c r="I36" s="199"/>
      <c r="J36" s="198">
        <f>SUM(J10:J35)</f>
        <v>-90519649</v>
      </c>
      <c r="K36" s="199"/>
      <c r="L36" s="199">
        <f>SUM(L10:L35)</f>
        <v>-55652544</v>
      </c>
    </row>
    <row r="37" spans="1:12" ht="18.600000000000001" customHeight="1">
      <c r="A37" s="206" t="s">
        <v>188</v>
      </c>
      <c r="B37" s="38"/>
      <c r="C37" s="38" t="s">
        <v>176</v>
      </c>
      <c r="D37" s="38"/>
      <c r="F37" s="183">
        <v>-13371231</v>
      </c>
      <c r="H37" s="11">
        <v>-10072957</v>
      </c>
      <c r="J37" s="183">
        <v>-13269013</v>
      </c>
      <c r="L37" s="11">
        <v>-9814684</v>
      </c>
    </row>
    <row r="38" spans="1:12" ht="18.600000000000001" customHeight="1">
      <c r="A38" s="38" t="s">
        <v>189</v>
      </c>
      <c r="B38" s="38"/>
      <c r="C38" s="38" t="s">
        <v>190</v>
      </c>
      <c r="D38" s="38"/>
      <c r="F38" s="207">
        <v>-7719488</v>
      </c>
      <c r="H38" s="208">
        <v>-3343877</v>
      </c>
      <c r="J38" s="207">
        <v>-7373701</v>
      </c>
      <c r="L38" s="208">
        <v>-3973118</v>
      </c>
    </row>
    <row r="39" spans="1:12" ht="6" customHeight="1">
      <c r="A39" s="38"/>
      <c r="B39" s="38"/>
      <c r="C39" s="38"/>
      <c r="D39" s="38"/>
      <c r="F39" s="182"/>
      <c r="H39" s="10"/>
      <c r="J39" s="182"/>
      <c r="L39" s="10"/>
    </row>
    <row r="40" spans="1:12" ht="18.600000000000001" customHeight="1">
      <c r="A40" s="38" t="s">
        <v>191</v>
      </c>
      <c r="B40" s="38"/>
      <c r="C40" s="38"/>
      <c r="D40" s="38"/>
      <c r="E40" s="10"/>
      <c r="F40" s="185">
        <f>SUM(F36:F39)</f>
        <v>-159597165</v>
      </c>
      <c r="G40" s="10"/>
      <c r="H40" s="9">
        <f>SUM(H36:H39)</f>
        <v>-88759070</v>
      </c>
      <c r="I40" s="10"/>
      <c r="J40" s="185">
        <f>SUM(J36:J39)</f>
        <v>-111162363</v>
      </c>
      <c r="K40" s="10"/>
      <c r="L40" s="9">
        <f>SUM(L36:L39)</f>
        <v>-69440346</v>
      </c>
    </row>
    <row r="41" spans="1:12" ht="18.600000000000001" customHeight="1">
      <c r="A41" s="38"/>
      <c r="B41" s="38"/>
      <c r="C41" s="38"/>
      <c r="D41" s="38"/>
      <c r="E41" s="10"/>
      <c r="F41" s="10"/>
      <c r="G41" s="10"/>
      <c r="H41" s="10"/>
      <c r="I41" s="10"/>
      <c r="J41" s="10"/>
      <c r="K41" s="10"/>
      <c r="L41" s="10"/>
    </row>
    <row r="42" spans="1:12" ht="18.600000000000001" customHeight="1">
      <c r="A42" s="38"/>
      <c r="B42" s="38"/>
      <c r="C42" s="38"/>
      <c r="D42" s="38"/>
      <c r="E42" s="10"/>
      <c r="F42" s="10"/>
      <c r="G42" s="10"/>
      <c r="H42" s="10"/>
      <c r="I42" s="10"/>
      <c r="J42" s="10"/>
      <c r="K42" s="10"/>
      <c r="L42" s="10"/>
    </row>
    <row r="43" spans="1:12" ht="18.600000000000001" customHeight="1">
      <c r="A43" s="38"/>
      <c r="B43" s="38"/>
      <c r="C43" s="38"/>
      <c r="D43" s="38"/>
      <c r="E43" s="10"/>
      <c r="F43" s="10"/>
      <c r="G43" s="10"/>
      <c r="H43" s="10"/>
      <c r="I43" s="10"/>
      <c r="J43" s="10"/>
      <c r="K43" s="10"/>
      <c r="L43" s="10"/>
    </row>
    <row r="44" spans="1:12" ht="18.600000000000001" customHeight="1">
      <c r="A44" s="38"/>
      <c r="B44" s="38"/>
      <c r="C44" s="38"/>
      <c r="D44" s="38"/>
      <c r="E44" s="10"/>
      <c r="F44" s="10"/>
      <c r="G44" s="10"/>
      <c r="H44" s="10"/>
      <c r="I44" s="10"/>
      <c r="J44" s="10"/>
      <c r="K44" s="10"/>
      <c r="L44" s="10"/>
    </row>
    <row r="45" spans="1:12" ht="18.600000000000001" customHeight="1">
      <c r="A45" s="38"/>
      <c r="B45" s="38"/>
      <c r="C45" s="38"/>
      <c r="D45" s="38"/>
      <c r="E45" s="10"/>
      <c r="F45" s="10"/>
      <c r="G45" s="10"/>
      <c r="H45" s="10"/>
      <c r="I45" s="10"/>
      <c r="J45" s="10"/>
      <c r="K45" s="10"/>
      <c r="L45" s="10"/>
    </row>
    <row r="46" spans="1:12" ht="18.600000000000001" customHeight="1">
      <c r="A46" s="38"/>
      <c r="B46" s="38"/>
      <c r="C46" s="38"/>
      <c r="D46" s="38"/>
      <c r="E46" s="10"/>
      <c r="F46" s="10"/>
      <c r="G46" s="10"/>
      <c r="H46" s="10"/>
      <c r="I46" s="10"/>
      <c r="J46" s="10"/>
      <c r="K46" s="10"/>
      <c r="L46" s="10"/>
    </row>
    <row r="47" spans="1:12" ht="18.600000000000001" customHeight="1">
      <c r="A47" s="285" t="s">
        <v>157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</row>
    <row r="48" spans="1:12" ht="18.600000000000001" customHeight="1">
      <c r="A48" s="38"/>
      <c r="B48" s="38"/>
      <c r="C48" s="38"/>
      <c r="D48" s="38"/>
      <c r="E48" s="10"/>
      <c r="F48" s="10"/>
      <c r="G48" s="10"/>
      <c r="H48" s="10"/>
      <c r="I48" s="10"/>
      <c r="J48" s="10"/>
      <c r="K48" s="10"/>
      <c r="L48" s="10"/>
    </row>
    <row r="49" spans="1:12" ht="3" customHeight="1">
      <c r="A49" s="38"/>
      <c r="B49" s="38"/>
      <c r="C49" s="38"/>
      <c r="D49" s="38"/>
      <c r="E49" s="10"/>
      <c r="F49" s="10"/>
      <c r="G49" s="10"/>
      <c r="H49" s="10"/>
      <c r="I49" s="10"/>
      <c r="J49" s="10"/>
      <c r="K49" s="10"/>
      <c r="L49" s="10"/>
    </row>
    <row r="50" spans="1:12" ht="21.75" customHeight="1">
      <c r="A50" s="64" t="str">
        <f>'T8'!A35</f>
        <v>หมายเหตุประกอบข้อมูลทางการเงินเป็นส่วนหนึ่งของข้อมูลทางการเงินระหว่างกาลนี้</v>
      </c>
      <c r="B50" s="64"/>
      <c r="C50" s="64"/>
      <c r="D50" s="64"/>
      <c r="E50" s="58"/>
      <c r="F50" s="58"/>
      <c r="G50" s="58"/>
      <c r="H50" s="58"/>
      <c r="I50" s="58"/>
      <c r="J50" s="9"/>
      <c r="K50" s="58"/>
      <c r="L50" s="9"/>
    </row>
    <row r="51" spans="1:12" ht="21.75" customHeight="1">
      <c r="A51" s="69" t="str">
        <f>A1</f>
        <v>บริษัท โปรเอ็น คอร์ป จำกัด (มหาชน)</v>
      </c>
      <c r="B51" s="38"/>
      <c r="C51" s="38"/>
      <c r="D51" s="38"/>
      <c r="J51" s="10"/>
      <c r="L51" s="10"/>
    </row>
    <row r="52" spans="1:12" ht="21.75" customHeight="1">
      <c r="A52" s="60" t="s">
        <v>192</v>
      </c>
      <c r="B52" s="38"/>
      <c r="C52" s="38"/>
      <c r="D52" s="38"/>
      <c r="J52" s="10"/>
      <c r="L52" s="10"/>
    </row>
    <row r="53" spans="1:12" ht="21.75" customHeight="1">
      <c r="A53" s="61" t="str">
        <f>A3</f>
        <v>สำหรับงวดหกเดือนสิ้นสุดวันที่ 30 มิถุนายน พ.ศ. 2566</v>
      </c>
      <c r="B53" s="64"/>
      <c r="C53" s="64"/>
      <c r="D53" s="64"/>
      <c r="E53" s="58"/>
      <c r="F53" s="58"/>
      <c r="G53" s="58"/>
      <c r="H53" s="58"/>
      <c r="I53" s="58"/>
      <c r="J53" s="9"/>
      <c r="K53" s="58"/>
      <c r="L53" s="9"/>
    </row>
    <row r="54" spans="1:12" ht="21.75" customHeight="1">
      <c r="A54" s="62"/>
      <c r="B54" s="38"/>
      <c r="C54" s="38"/>
      <c r="D54" s="38"/>
      <c r="J54" s="10"/>
      <c r="L54" s="10"/>
    </row>
    <row r="55" spans="1:12" ht="21.75" customHeight="1">
      <c r="A55" s="65"/>
      <c r="B55" s="65"/>
      <c r="C55" s="65"/>
      <c r="D55" s="65"/>
      <c r="E55" s="142"/>
      <c r="F55" s="283" t="s">
        <v>3</v>
      </c>
      <c r="G55" s="283"/>
      <c r="H55" s="283"/>
      <c r="I55" s="92"/>
      <c r="J55" s="283" t="s">
        <v>4</v>
      </c>
      <c r="K55" s="283"/>
      <c r="L55" s="283"/>
    </row>
    <row r="56" spans="1:12" ht="21.75" customHeight="1">
      <c r="A56" s="65"/>
      <c r="B56" s="65"/>
      <c r="C56" s="65"/>
      <c r="D56" s="65"/>
      <c r="E56" s="142"/>
      <c r="F56" s="59" t="s">
        <v>7</v>
      </c>
      <c r="G56" s="92"/>
      <c r="H56" s="59" t="s">
        <v>7</v>
      </c>
      <c r="I56" s="92"/>
      <c r="J56" s="59" t="s">
        <v>7</v>
      </c>
      <c r="K56" s="92"/>
      <c r="L56" s="59" t="s">
        <v>7</v>
      </c>
    </row>
    <row r="57" spans="1:12" ht="21.75" customHeight="1">
      <c r="A57" s="38"/>
      <c r="B57" s="38"/>
      <c r="C57" s="38"/>
      <c r="E57" s="143"/>
      <c r="F57" s="17" t="s">
        <v>9</v>
      </c>
      <c r="G57" s="87"/>
      <c r="H57" s="17" t="s">
        <v>10</v>
      </c>
      <c r="I57" s="17"/>
      <c r="J57" s="17" t="s">
        <v>9</v>
      </c>
      <c r="K57" s="87"/>
      <c r="L57" s="17" t="s">
        <v>10</v>
      </c>
    </row>
    <row r="58" spans="1:12" ht="21.75" customHeight="1">
      <c r="A58" s="38"/>
      <c r="B58" s="38"/>
      <c r="C58" s="38"/>
      <c r="D58" s="42" t="s">
        <v>11</v>
      </c>
      <c r="E58" s="143"/>
      <c r="F58" s="45" t="s">
        <v>12</v>
      </c>
      <c r="G58" s="41"/>
      <c r="H58" s="45" t="s">
        <v>12</v>
      </c>
      <c r="I58" s="52"/>
      <c r="J58" s="45" t="s">
        <v>12</v>
      </c>
      <c r="K58" s="52"/>
      <c r="L58" s="45" t="s">
        <v>12</v>
      </c>
    </row>
    <row r="59" spans="1:12" ht="21.75" customHeight="1">
      <c r="A59" s="214"/>
      <c r="B59" s="214"/>
      <c r="C59" s="214"/>
      <c r="D59" s="145"/>
      <c r="F59" s="182"/>
      <c r="H59" s="10"/>
      <c r="J59" s="182"/>
      <c r="L59" s="10"/>
    </row>
    <row r="60" spans="1:12" ht="18.600000000000001" customHeight="1">
      <c r="A60" s="62" t="s">
        <v>193</v>
      </c>
      <c r="B60" s="62"/>
      <c r="C60" s="62"/>
      <c r="D60" s="62"/>
      <c r="F60" s="188"/>
      <c r="J60" s="182"/>
      <c r="L60" s="10"/>
    </row>
    <row r="61" spans="1:12" ht="18.600000000000001" customHeight="1">
      <c r="A61" s="38" t="s">
        <v>194</v>
      </c>
      <c r="B61" s="38"/>
      <c r="C61" s="38"/>
      <c r="D61" s="62"/>
      <c r="F61" s="188"/>
      <c r="J61" s="182"/>
      <c r="L61" s="10"/>
    </row>
    <row r="62" spans="1:12" ht="18.600000000000001" customHeight="1">
      <c r="A62" s="38"/>
      <c r="B62" s="38" t="s">
        <v>172</v>
      </c>
      <c r="C62" s="38"/>
      <c r="D62" s="39"/>
      <c r="F62" s="182">
        <v>0</v>
      </c>
      <c r="H62" s="209">
        <v>49992114</v>
      </c>
      <c r="J62" s="182">
        <v>0</v>
      </c>
      <c r="L62" s="10">
        <v>49992114</v>
      </c>
    </row>
    <row r="63" spans="1:12" ht="18.600000000000001" customHeight="1">
      <c r="A63" s="38" t="s">
        <v>195</v>
      </c>
      <c r="B63" s="62"/>
      <c r="C63" s="62"/>
      <c r="D63" s="39"/>
      <c r="F63" s="210">
        <v>-98861827</v>
      </c>
      <c r="H63" s="211">
        <v>-30672990</v>
      </c>
      <c r="J63" s="212">
        <v>-98576522</v>
      </c>
      <c r="L63" s="213">
        <v>-30636851</v>
      </c>
    </row>
    <row r="64" spans="1:12" ht="18.600000000000001" customHeight="1">
      <c r="A64" s="37" t="s">
        <v>196</v>
      </c>
      <c r="D64" s="145"/>
      <c r="F64" s="182">
        <v>-4784622</v>
      </c>
      <c r="H64" s="10">
        <v>-929206.61</v>
      </c>
      <c r="J64" s="212">
        <v>-4784622</v>
      </c>
      <c r="L64" s="213">
        <v>-929206.61</v>
      </c>
    </row>
    <row r="65" spans="1:12" ht="18.600000000000001" customHeight="1">
      <c r="A65" s="37" t="s">
        <v>197</v>
      </c>
      <c r="D65" s="145">
        <v>10</v>
      </c>
      <c r="F65" s="182">
        <v>-350010</v>
      </c>
      <c r="H65" s="10">
        <v>-291866</v>
      </c>
      <c r="J65" s="212">
        <v>-307010</v>
      </c>
      <c r="L65" s="213">
        <v>-284966</v>
      </c>
    </row>
    <row r="66" spans="1:12" ht="18.600000000000001" customHeight="1">
      <c r="A66" s="37" t="s">
        <v>198</v>
      </c>
      <c r="D66" s="145"/>
      <c r="F66" s="182">
        <v>0</v>
      </c>
      <c r="H66" s="10">
        <v>9400</v>
      </c>
      <c r="J66" s="182">
        <v>0</v>
      </c>
      <c r="L66" s="213">
        <v>9400</v>
      </c>
    </row>
    <row r="67" spans="1:12" ht="18.600000000000001" customHeight="1">
      <c r="A67" s="37" t="s">
        <v>199</v>
      </c>
      <c r="D67" s="145"/>
      <c r="F67" s="182">
        <v>-774899</v>
      </c>
      <c r="H67" s="10">
        <v>-2013278</v>
      </c>
      <c r="J67" s="182">
        <v>0</v>
      </c>
      <c r="L67" s="213">
        <v>-2013278</v>
      </c>
    </row>
    <row r="68" spans="1:12" ht="18.600000000000001" customHeight="1">
      <c r="A68" s="37" t="s">
        <v>200</v>
      </c>
      <c r="D68" s="145"/>
      <c r="F68" s="182">
        <v>-7580000</v>
      </c>
      <c r="H68" s="10">
        <v>-2347500</v>
      </c>
      <c r="J68" s="182">
        <v>-372500</v>
      </c>
      <c r="L68" s="10">
        <v>-2347500</v>
      </c>
    </row>
    <row r="69" spans="1:12" ht="18.600000000000001" customHeight="1">
      <c r="A69" s="37" t="s">
        <v>29</v>
      </c>
      <c r="D69" s="145">
        <v>9</v>
      </c>
      <c r="F69" s="182">
        <v>0</v>
      </c>
      <c r="H69" s="10">
        <v>0</v>
      </c>
      <c r="J69" s="182">
        <v>-50510000</v>
      </c>
      <c r="L69" s="10">
        <v>0</v>
      </c>
    </row>
    <row r="70" spans="1:12" ht="18.600000000000001" customHeight="1">
      <c r="A70" s="37" t="s">
        <v>30</v>
      </c>
      <c r="D70" s="145">
        <v>9</v>
      </c>
      <c r="F70" s="182">
        <v>-69960040</v>
      </c>
      <c r="H70" s="10">
        <v>0</v>
      </c>
      <c r="J70" s="182">
        <v>-69960040</v>
      </c>
      <c r="L70" s="10">
        <v>0</v>
      </c>
    </row>
    <row r="71" spans="1:12" ht="18.600000000000001" customHeight="1">
      <c r="A71" s="37" t="s">
        <v>201</v>
      </c>
      <c r="D71" s="145">
        <v>18</v>
      </c>
      <c r="F71" s="182">
        <v>-25000000</v>
      </c>
      <c r="H71" s="10">
        <v>0</v>
      </c>
      <c r="J71" s="212">
        <v>-102356500</v>
      </c>
      <c r="L71" s="213">
        <v>-16971000</v>
      </c>
    </row>
    <row r="72" spans="1:12" ht="18.600000000000001" customHeight="1">
      <c r="A72" s="37" t="s">
        <v>202</v>
      </c>
      <c r="D72" s="39"/>
      <c r="F72" s="182">
        <v>0</v>
      </c>
      <c r="H72" s="10">
        <v>0</v>
      </c>
      <c r="J72" s="182">
        <v>41491728</v>
      </c>
      <c r="L72" s="10">
        <v>0</v>
      </c>
    </row>
    <row r="73" spans="1:12" ht="18.600000000000001" customHeight="1">
      <c r="A73" s="37" t="s">
        <v>203</v>
      </c>
      <c r="D73" s="145"/>
      <c r="F73" s="185">
        <v>861478</v>
      </c>
      <c r="H73" s="9">
        <v>646201</v>
      </c>
      <c r="J73" s="182">
        <v>9420172</v>
      </c>
      <c r="L73" s="10">
        <v>641281</v>
      </c>
    </row>
    <row r="74" spans="1:12" ht="6" customHeight="1">
      <c r="A74" s="38"/>
      <c r="B74" s="38"/>
      <c r="C74" s="38"/>
      <c r="D74" s="39"/>
      <c r="F74" s="184"/>
      <c r="H74" s="12"/>
      <c r="J74" s="184"/>
      <c r="L74" s="12"/>
    </row>
    <row r="75" spans="1:12" ht="18.600000000000001" customHeight="1">
      <c r="A75" s="214" t="s">
        <v>204</v>
      </c>
      <c r="B75" s="214"/>
      <c r="C75" s="214"/>
      <c r="D75" s="145"/>
      <c r="F75" s="185">
        <f>SUM(F61:F74)</f>
        <v>-206449920</v>
      </c>
      <c r="H75" s="9">
        <f>SUM(H61:H74)</f>
        <v>14392874.390000001</v>
      </c>
      <c r="J75" s="185">
        <f>SUM(J61:J74)</f>
        <v>-275955294</v>
      </c>
      <c r="L75" s="9">
        <f>SUM(L61:L74)</f>
        <v>-2540006.6099999994</v>
      </c>
    </row>
    <row r="76" spans="1:12" ht="18.600000000000001" customHeight="1">
      <c r="A76" s="38"/>
      <c r="B76" s="38"/>
      <c r="C76" s="38"/>
      <c r="D76" s="38"/>
      <c r="E76" s="10"/>
      <c r="F76" s="182"/>
      <c r="H76" s="10"/>
      <c r="J76" s="182"/>
      <c r="L76" s="10"/>
    </row>
    <row r="77" spans="1:12" ht="18.600000000000001" customHeight="1">
      <c r="A77" s="65" t="s">
        <v>205</v>
      </c>
      <c r="B77" s="66"/>
      <c r="C77" s="66"/>
      <c r="D77" s="39"/>
      <c r="F77" s="182"/>
      <c r="H77" s="10"/>
      <c r="J77" s="182"/>
      <c r="L77" s="10"/>
    </row>
    <row r="78" spans="1:12" ht="18.600000000000001" customHeight="1">
      <c r="A78" s="37" t="s">
        <v>44</v>
      </c>
      <c r="B78" s="38"/>
      <c r="C78" s="38"/>
      <c r="D78" s="39"/>
      <c r="F78" s="183">
        <v>2315863</v>
      </c>
      <c r="G78" s="11"/>
      <c r="H78" s="11">
        <v>152335000</v>
      </c>
      <c r="I78" s="11"/>
      <c r="J78" s="183">
        <v>0</v>
      </c>
      <c r="K78" s="11"/>
      <c r="L78" s="10">
        <v>152335000</v>
      </c>
    </row>
    <row r="79" spans="1:12" ht="18.600000000000001" customHeight="1">
      <c r="A79" s="37" t="s">
        <v>206</v>
      </c>
      <c r="B79" s="38"/>
      <c r="C79" s="38"/>
      <c r="D79" s="39"/>
      <c r="F79" s="183">
        <v>0</v>
      </c>
      <c r="H79" s="11">
        <v>-179500000</v>
      </c>
      <c r="J79" s="183">
        <v>0</v>
      </c>
      <c r="L79" s="10">
        <v>-179500000</v>
      </c>
    </row>
    <row r="80" spans="1:12" ht="18.600000000000001" customHeight="1">
      <c r="A80" s="66" t="s">
        <v>54</v>
      </c>
      <c r="B80" s="38"/>
      <c r="C80" s="38"/>
      <c r="D80" s="148"/>
      <c r="F80" s="183">
        <v>0</v>
      </c>
      <c r="H80" s="11">
        <v>17540378</v>
      </c>
      <c r="J80" s="183">
        <v>0</v>
      </c>
      <c r="L80" s="11">
        <v>17385680</v>
      </c>
    </row>
    <row r="81" spans="1:12" ht="18.600000000000001" customHeight="1">
      <c r="A81" s="37" t="s">
        <v>207</v>
      </c>
      <c r="B81" s="38"/>
      <c r="C81" s="38"/>
      <c r="D81" s="148">
        <v>11</v>
      </c>
      <c r="F81" s="183">
        <v>-7561831</v>
      </c>
      <c r="H81" s="11">
        <v>-21987056</v>
      </c>
      <c r="J81" s="182">
        <v>-6638049</v>
      </c>
      <c r="L81" s="10">
        <v>-21548295</v>
      </c>
    </row>
    <row r="82" spans="1:12" ht="18.600000000000001" customHeight="1">
      <c r="A82" s="37" t="s">
        <v>208</v>
      </c>
      <c r="B82" s="38"/>
      <c r="C82" s="38"/>
      <c r="D82" s="179"/>
      <c r="F82" s="183">
        <v>0</v>
      </c>
      <c r="H82" s="11">
        <v>500000000</v>
      </c>
      <c r="J82" s="182">
        <v>0</v>
      </c>
      <c r="L82" s="10">
        <v>500000000</v>
      </c>
    </row>
    <row r="83" spans="1:12" ht="18.600000000000001" customHeight="1">
      <c r="A83" s="37" t="s">
        <v>209</v>
      </c>
      <c r="B83" s="38"/>
      <c r="C83" s="38"/>
      <c r="D83" s="148"/>
      <c r="F83" s="183">
        <v>0</v>
      </c>
      <c r="H83" s="11">
        <v>-8060000</v>
      </c>
      <c r="J83" s="183">
        <v>0</v>
      </c>
      <c r="L83" s="11">
        <v>-8060000</v>
      </c>
    </row>
    <row r="84" spans="1:12" ht="18.600000000000001" customHeight="1">
      <c r="A84" s="37" t="s">
        <v>210</v>
      </c>
      <c r="B84" s="38"/>
      <c r="C84" s="38"/>
      <c r="D84" s="39">
        <v>12</v>
      </c>
      <c r="F84" s="183">
        <v>-8291545</v>
      </c>
      <c r="H84" s="11">
        <v>-12588511</v>
      </c>
      <c r="J84" s="182">
        <v>-8291545</v>
      </c>
      <c r="L84" s="10">
        <v>-12552776</v>
      </c>
    </row>
    <row r="85" spans="1:12" ht="18.600000000000001" customHeight="1">
      <c r="A85" s="37" t="s">
        <v>74</v>
      </c>
      <c r="B85" s="38"/>
      <c r="C85" s="38"/>
      <c r="D85" s="39">
        <v>14</v>
      </c>
      <c r="F85" s="183">
        <v>105733360</v>
      </c>
      <c r="H85" s="11" t="s">
        <v>149</v>
      </c>
      <c r="J85" s="182">
        <v>105733360</v>
      </c>
      <c r="L85" s="10" t="s">
        <v>149</v>
      </c>
    </row>
    <row r="86" spans="1:12" ht="18.600000000000001" customHeight="1">
      <c r="A86" s="37" t="s">
        <v>211</v>
      </c>
      <c r="B86" s="38"/>
      <c r="C86" s="38"/>
      <c r="D86" s="39">
        <v>16</v>
      </c>
      <c r="F86" s="183">
        <v>-38028414</v>
      </c>
      <c r="H86" s="11">
        <v>-18221337</v>
      </c>
      <c r="J86" s="182">
        <v>-38028414</v>
      </c>
      <c r="L86" s="10">
        <v>-18221337</v>
      </c>
    </row>
    <row r="87" spans="1:12" ht="6" customHeight="1">
      <c r="A87" s="38"/>
      <c r="B87" s="38"/>
      <c r="C87" s="38"/>
      <c r="D87" s="39"/>
      <c r="F87" s="184"/>
      <c r="H87" s="12"/>
      <c r="J87" s="184"/>
      <c r="L87" s="12"/>
    </row>
    <row r="88" spans="1:12" ht="18.600000000000001" customHeight="1">
      <c r="A88" s="38" t="s">
        <v>212</v>
      </c>
      <c r="B88" s="38"/>
      <c r="C88" s="38"/>
      <c r="D88" s="39"/>
      <c r="F88" s="185">
        <f>SUM(F78:F87)</f>
        <v>54167433</v>
      </c>
      <c r="H88" s="9">
        <f>SUM(H78:H87)</f>
        <v>429518474</v>
      </c>
      <c r="J88" s="185">
        <f>SUM(J78:J87)</f>
        <v>52775352</v>
      </c>
      <c r="L88" s="9">
        <f>SUM(L78:L87)</f>
        <v>429838272</v>
      </c>
    </row>
    <row r="89" spans="1:12" ht="18.600000000000001" customHeight="1">
      <c r="A89" s="60"/>
      <c r="B89" s="63"/>
      <c r="C89" s="63"/>
      <c r="D89" s="63"/>
      <c r="F89" s="182"/>
      <c r="H89" s="10"/>
      <c r="J89" s="182"/>
      <c r="L89" s="10"/>
    </row>
    <row r="90" spans="1:12" ht="18.600000000000001" customHeight="1">
      <c r="A90" s="60" t="s">
        <v>213</v>
      </c>
      <c r="B90" s="63"/>
      <c r="C90" s="63"/>
      <c r="D90" s="144"/>
      <c r="F90" s="182">
        <f>SUM(F40,F75,F88)</f>
        <v>-311879652</v>
      </c>
      <c r="H90" s="10">
        <f>SUM(H40,H75,H88)</f>
        <v>355152278.38999999</v>
      </c>
      <c r="J90" s="182">
        <f>SUM(J40,J75,J88)</f>
        <v>-334342305</v>
      </c>
      <c r="L90" s="10">
        <f>SUM(L40,L75,L88)</f>
        <v>357857919.38999999</v>
      </c>
    </row>
    <row r="91" spans="1:12" ht="18.600000000000001" customHeight="1">
      <c r="A91" s="63" t="s">
        <v>214</v>
      </c>
      <c r="B91" s="63"/>
      <c r="C91" s="63"/>
      <c r="D91" s="144"/>
      <c r="F91" s="182">
        <v>550568129</v>
      </c>
      <c r="H91" s="10">
        <v>123186180</v>
      </c>
      <c r="J91" s="182">
        <v>544186255</v>
      </c>
      <c r="L91" s="10">
        <v>114003914</v>
      </c>
    </row>
    <row r="92" spans="1:12" ht="6" customHeight="1">
      <c r="A92" s="38"/>
      <c r="B92" s="38"/>
      <c r="C92" s="38"/>
      <c r="D92" s="39"/>
      <c r="F92" s="184"/>
      <c r="H92" s="12"/>
      <c r="J92" s="184"/>
      <c r="L92" s="12"/>
    </row>
    <row r="93" spans="1:12" ht="18.600000000000001" customHeight="1" thickBot="1">
      <c r="A93" s="60" t="s">
        <v>215</v>
      </c>
      <c r="B93" s="63"/>
      <c r="C93" s="63"/>
      <c r="D93" s="144"/>
      <c r="F93" s="186">
        <f>SUM(F90:F92)</f>
        <v>238688477</v>
      </c>
      <c r="H93" s="13">
        <f>SUM(H90:H92)</f>
        <v>478338458.38999999</v>
      </c>
      <c r="J93" s="186">
        <f>SUM(J90:J92)</f>
        <v>209843950</v>
      </c>
      <c r="L93" s="13">
        <f>SUM(L90:L92)</f>
        <v>471861833.38999999</v>
      </c>
    </row>
    <row r="94" spans="1:12" ht="18.600000000000001" customHeight="1" thickTop="1">
      <c r="A94" s="40"/>
      <c r="D94" s="145"/>
      <c r="F94" s="14"/>
      <c r="G94" s="146"/>
      <c r="H94" s="14"/>
      <c r="I94" s="146"/>
      <c r="J94" s="14"/>
      <c r="K94" s="146"/>
      <c r="L94" s="14"/>
    </row>
    <row r="95" spans="1:12" ht="18.600000000000001" customHeight="1">
      <c r="A95" s="40"/>
      <c r="D95" s="145"/>
      <c r="F95" s="14"/>
      <c r="G95" s="146"/>
      <c r="H95" s="14"/>
      <c r="I95" s="146"/>
      <c r="J95" s="14"/>
      <c r="K95" s="146"/>
      <c r="L95" s="14"/>
    </row>
    <row r="96" spans="1:12" ht="18.600000000000001" customHeight="1">
      <c r="A96" s="40"/>
      <c r="D96" s="145"/>
      <c r="F96" s="14"/>
      <c r="G96" s="146"/>
      <c r="H96" s="14"/>
      <c r="I96" s="146"/>
      <c r="J96" s="14"/>
      <c r="K96" s="146"/>
      <c r="L96" s="14"/>
    </row>
    <row r="97" spans="1:12" ht="18.600000000000001" customHeight="1">
      <c r="A97" s="40"/>
      <c r="D97" s="145"/>
      <c r="F97" s="14"/>
      <c r="G97" s="146"/>
      <c r="H97" s="14"/>
      <c r="I97" s="146"/>
      <c r="J97" s="14"/>
      <c r="K97" s="146"/>
      <c r="L97" s="14"/>
    </row>
    <row r="98" spans="1:12" ht="15" customHeight="1">
      <c r="A98" s="40"/>
      <c r="D98" s="145"/>
      <c r="F98" s="14"/>
      <c r="G98" s="146"/>
      <c r="H98" s="14"/>
      <c r="I98" s="146"/>
      <c r="J98" s="14"/>
      <c r="K98" s="146"/>
      <c r="L98" s="14"/>
    </row>
    <row r="99" spans="1:12" ht="21.95" customHeight="1">
      <c r="A99" s="269" t="str">
        <f>+A50</f>
        <v>หมายเหตุประกอบข้อมูลทางการเงินเป็นส่วนหนึ่งของข้อมูลทางการเงินระหว่างกาลนี้</v>
      </c>
      <c r="B99" s="58"/>
      <c r="C99" s="58"/>
      <c r="D99" s="270"/>
      <c r="E99" s="58"/>
      <c r="F99" s="272"/>
      <c r="G99" s="271"/>
      <c r="H99" s="272"/>
      <c r="I99" s="271"/>
      <c r="J99" s="272"/>
      <c r="K99" s="271"/>
      <c r="L99" s="272"/>
    </row>
    <row r="100" spans="1:12" ht="21.75" customHeight="1">
      <c r="A100" s="69" t="str">
        <f>A51</f>
        <v>บริษัท โปรเอ็น คอร์ป จำกัด (มหาชน)</v>
      </c>
      <c r="B100" s="38"/>
      <c r="C100" s="38"/>
      <c r="D100" s="38"/>
      <c r="J100" s="10"/>
      <c r="L100" s="10"/>
    </row>
    <row r="101" spans="1:12" ht="21.75" customHeight="1">
      <c r="A101" s="60" t="s">
        <v>192</v>
      </c>
      <c r="B101" s="38"/>
      <c r="C101" s="38"/>
      <c r="D101" s="38"/>
      <c r="J101" s="10"/>
      <c r="L101" s="10"/>
    </row>
    <row r="102" spans="1:12" ht="21.75" customHeight="1">
      <c r="A102" s="61" t="str">
        <f>+A3</f>
        <v>สำหรับงวดหกเดือนสิ้นสุดวันที่ 30 มิถุนายน พ.ศ. 2566</v>
      </c>
      <c r="B102" s="64"/>
      <c r="C102" s="64"/>
      <c r="D102" s="64"/>
      <c r="E102" s="58"/>
      <c r="F102" s="58"/>
      <c r="G102" s="58"/>
      <c r="H102" s="58"/>
      <c r="I102" s="58"/>
      <c r="J102" s="9"/>
      <c r="K102" s="58"/>
      <c r="L102" s="9"/>
    </row>
    <row r="103" spans="1:12" ht="21.75" customHeight="1">
      <c r="A103" s="62"/>
      <c r="B103" s="38"/>
      <c r="C103" s="38"/>
      <c r="D103" s="38"/>
      <c r="J103" s="10"/>
      <c r="L103" s="10"/>
    </row>
    <row r="104" spans="1:12" ht="21.75" customHeight="1">
      <c r="A104" s="65"/>
      <c r="B104" s="65"/>
      <c r="C104" s="65"/>
      <c r="D104" s="65"/>
      <c r="E104" s="142"/>
      <c r="F104" s="283" t="s">
        <v>3</v>
      </c>
      <c r="G104" s="283"/>
      <c r="H104" s="283"/>
      <c r="I104" s="92"/>
      <c r="J104" s="283" t="s">
        <v>4</v>
      </c>
      <c r="K104" s="283"/>
      <c r="L104" s="283"/>
    </row>
    <row r="105" spans="1:12" ht="21.75" customHeight="1">
      <c r="A105" s="65"/>
      <c r="B105" s="65"/>
      <c r="C105" s="65"/>
      <c r="D105" s="65"/>
      <c r="E105" s="142"/>
      <c r="F105" s="59" t="s">
        <v>7</v>
      </c>
      <c r="G105" s="92"/>
      <c r="H105" s="59" t="s">
        <v>7</v>
      </c>
      <c r="I105" s="92"/>
      <c r="J105" s="59" t="s">
        <v>7</v>
      </c>
      <c r="K105" s="92"/>
      <c r="L105" s="59" t="s">
        <v>7</v>
      </c>
    </row>
    <row r="106" spans="1:12" ht="21.75" customHeight="1">
      <c r="A106" s="38"/>
      <c r="B106" s="38"/>
      <c r="C106" s="38"/>
      <c r="E106" s="143"/>
      <c r="F106" s="17" t="s">
        <v>9</v>
      </c>
      <c r="G106" s="87"/>
      <c r="H106" s="17" t="s">
        <v>10</v>
      </c>
      <c r="I106" s="17"/>
      <c r="J106" s="17" t="s">
        <v>9</v>
      </c>
      <c r="K106" s="87"/>
      <c r="L106" s="17" t="s">
        <v>10</v>
      </c>
    </row>
    <row r="107" spans="1:12" ht="21.75" customHeight="1">
      <c r="A107" s="38"/>
      <c r="B107" s="38"/>
      <c r="C107" s="38"/>
      <c r="E107" s="143"/>
      <c r="F107" s="45" t="s">
        <v>12</v>
      </c>
      <c r="G107" s="41"/>
      <c r="H107" s="45" t="s">
        <v>12</v>
      </c>
      <c r="I107" s="52"/>
      <c r="J107" s="45" t="s">
        <v>12</v>
      </c>
      <c r="K107" s="52"/>
      <c r="L107" s="45" t="s">
        <v>12</v>
      </c>
    </row>
    <row r="108" spans="1:12" ht="18.600000000000001" customHeight="1">
      <c r="A108" s="40"/>
      <c r="D108" s="145"/>
      <c r="F108" s="187"/>
      <c r="G108" s="146"/>
      <c r="H108" s="14"/>
      <c r="I108" s="146"/>
      <c r="J108" s="187"/>
      <c r="K108" s="146"/>
      <c r="L108" s="14"/>
    </row>
    <row r="109" spans="1:12" ht="18.600000000000001" customHeight="1">
      <c r="A109" s="67" t="s">
        <v>15</v>
      </c>
      <c r="D109" s="145"/>
      <c r="F109" s="187"/>
      <c r="G109" s="146"/>
      <c r="H109" s="14"/>
      <c r="I109" s="146"/>
      <c r="J109" s="187"/>
      <c r="K109" s="146"/>
      <c r="L109" s="14"/>
    </row>
    <row r="110" spans="1:12" ht="18.600000000000001" customHeight="1">
      <c r="A110" s="40" t="s">
        <v>15</v>
      </c>
      <c r="D110" s="145"/>
      <c r="F110" s="182">
        <v>238688477</v>
      </c>
      <c r="H110" s="10">
        <v>480848201</v>
      </c>
      <c r="J110" s="182">
        <v>209843950</v>
      </c>
      <c r="L110" s="10">
        <v>472375727</v>
      </c>
    </row>
    <row r="111" spans="1:12" ht="18.600000000000001" customHeight="1">
      <c r="A111" s="40" t="s">
        <v>216</v>
      </c>
      <c r="D111" s="145"/>
      <c r="F111" s="185">
        <v>0</v>
      </c>
      <c r="H111" s="9">
        <v>-2509743</v>
      </c>
      <c r="J111" s="185">
        <v>0</v>
      </c>
      <c r="L111" s="9">
        <v>-513894</v>
      </c>
    </row>
    <row r="112" spans="1:12" ht="18.600000000000001" customHeight="1">
      <c r="A112" s="40"/>
      <c r="D112" s="145"/>
      <c r="F112" s="182"/>
      <c r="G112" s="147"/>
      <c r="H112" s="10"/>
      <c r="I112" s="147"/>
      <c r="J112" s="182"/>
      <c r="K112" s="147"/>
      <c r="L112" s="10"/>
    </row>
    <row r="113" spans="1:12" ht="18.600000000000001" customHeight="1" thickBot="1">
      <c r="A113" s="40"/>
      <c r="D113" s="145"/>
      <c r="F113" s="186">
        <f>SUM(F110:F112)</f>
        <v>238688477</v>
      </c>
      <c r="H113" s="13">
        <f>SUM(H110:H112)</f>
        <v>478338458</v>
      </c>
      <c r="J113" s="186">
        <f>SUM(J110:J112)</f>
        <v>209843950</v>
      </c>
      <c r="L113" s="13">
        <f>SUM(L110:L112)</f>
        <v>471861833</v>
      </c>
    </row>
    <row r="114" spans="1:12" ht="18.600000000000001" customHeight="1" thickTop="1">
      <c r="A114" s="40"/>
      <c r="D114" s="145"/>
      <c r="F114" s="187"/>
      <c r="G114" s="146"/>
      <c r="H114" s="14"/>
      <c r="I114" s="146"/>
      <c r="J114" s="187"/>
      <c r="K114" s="146"/>
      <c r="L114" s="14"/>
    </row>
    <row r="115" spans="1:12" ht="18.600000000000001" customHeight="1">
      <c r="A115" s="62" t="s">
        <v>217</v>
      </c>
      <c r="B115" s="38"/>
      <c r="C115" s="38"/>
      <c r="D115" s="39"/>
      <c r="F115" s="188"/>
      <c r="J115" s="188"/>
      <c r="L115" s="37"/>
    </row>
    <row r="116" spans="1:12" ht="18.600000000000001" customHeight="1">
      <c r="A116" s="62"/>
      <c r="B116" s="38"/>
      <c r="C116" s="38"/>
      <c r="D116" s="39"/>
      <c r="F116" s="182"/>
      <c r="H116" s="10"/>
      <c r="J116" s="182"/>
      <c r="L116" s="10"/>
    </row>
    <row r="117" spans="1:12" ht="18.600000000000001" customHeight="1">
      <c r="A117" s="40" t="s">
        <v>218</v>
      </c>
      <c r="D117" s="145"/>
      <c r="F117" s="182">
        <v>8550667</v>
      </c>
      <c r="G117" s="146"/>
      <c r="H117" s="10">
        <v>11197133</v>
      </c>
      <c r="I117" s="146"/>
      <c r="J117" s="182">
        <v>6742566</v>
      </c>
      <c r="K117" s="146"/>
      <c r="L117" s="10">
        <v>11197133</v>
      </c>
    </row>
    <row r="118" spans="1:12" ht="18.600000000000001" customHeight="1">
      <c r="A118" s="40" t="s">
        <v>219</v>
      </c>
      <c r="D118" s="145"/>
      <c r="F118" s="182">
        <v>2463471</v>
      </c>
      <c r="G118" s="146"/>
      <c r="H118" s="10">
        <v>2091916</v>
      </c>
      <c r="I118" s="146"/>
      <c r="J118" s="182">
        <v>2463471</v>
      </c>
      <c r="K118" s="146"/>
      <c r="L118" s="10">
        <v>2091916</v>
      </c>
    </row>
    <row r="119" spans="1:12" ht="18.600000000000001" customHeight="1">
      <c r="A119" s="40" t="s">
        <v>220</v>
      </c>
      <c r="D119" s="145"/>
      <c r="F119" s="182">
        <v>0</v>
      </c>
      <c r="G119" s="146"/>
      <c r="H119" s="10">
        <v>115645.6</v>
      </c>
      <c r="I119" s="146"/>
      <c r="J119" s="189">
        <v>0</v>
      </c>
      <c r="K119" s="146"/>
      <c r="L119" s="15">
        <v>115645.6</v>
      </c>
    </row>
    <row r="120" spans="1:12" ht="18.600000000000001" customHeight="1">
      <c r="A120" s="40" t="s">
        <v>221</v>
      </c>
      <c r="D120" s="145"/>
      <c r="F120" s="182">
        <v>25040000</v>
      </c>
      <c r="G120" s="146"/>
      <c r="H120" s="10" t="s">
        <v>149</v>
      </c>
      <c r="I120" s="146"/>
      <c r="J120" s="189">
        <v>25040000</v>
      </c>
      <c r="K120" s="146"/>
      <c r="L120" s="15" t="s">
        <v>149</v>
      </c>
    </row>
    <row r="121" spans="1:12" ht="18.600000000000001" customHeight="1">
      <c r="A121" s="40"/>
      <c r="D121" s="145"/>
      <c r="F121" s="10"/>
      <c r="G121" s="146"/>
      <c r="H121" s="10"/>
      <c r="I121" s="146"/>
      <c r="J121" s="15"/>
      <c r="K121" s="146"/>
      <c r="L121" s="15"/>
    </row>
    <row r="122" spans="1:12" ht="18.600000000000001" customHeight="1">
      <c r="A122" s="40"/>
      <c r="D122" s="145"/>
      <c r="F122" s="10"/>
      <c r="G122" s="146"/>
      <c r="H122" s="10"/>
      <c r="I122" s="146"/>
      <c r="J122" s="15"/>
      <c r="K122" s="146"/>
      <c r="L122" s="15"/>
    </row>
    <row r="123" spans="1:12" ht="18.600000000000001" customHeight="1">
      <c r="A123" s="40"/>
      <c r="D123" s="145"/>
      <c r="F123" s="10"/>
      <c r="G123" s="146"/>
      <c r="H123" s="10"/>
      <c r="I123" s="146"/>
      <c r="J123" s="15"/>
      <c r="K123" s="146"/>
      <c r="L123" s="15"/>
    </row>
    <row r="124" spans="1:12" ht="18.600000000000001" customHeight="1">
      <c r="A124" s="40"/>
      <c r="D124" s="145"/>
      <c r="F124" s="10"/>
      <c r="G124" s="146"/>
      <c r="H124" s="10"/>
      <c r="I124" s="146"/>
      <c r="J124" s="15"/>
      <c r="K124" s="146"/>
      <c r="L124" s="15"/>
    </row>
    <row r="125" spans="1:12" ht="18.600000000000001" customHeight="1">
      <c r="A125" s="40"/>
      <c r="D125" s="145"/>
      <c r="F125" s="10"/>
      <c r="G125" s="146"/>
      <c r="H125" s="10"/>
      <c r="I125" s="146"/>
      <c r="J125" s="15"/>
      <c r="K125" s="146"/>
      <c r="L125" s="15"/>
    </row>
    <row r="126" spans="1:12" ht="18.600000000000001" customHeight="1">
      <c r="A126" s="40"/>
      <c r="D126" s="145"/>
      <c r="F126" s="10"/>
      <c r="G126" s="146"/>
      <c r="H126" s="10"/>
      <c r="I126" s="146"/>
      <c r="J126" s="15"/>
      <c r="K126" s="146"/>
      <c r="L126" s="15"/>
    </row>
    <row r="127" spans="1:12" ht="18.600000000000001" customHeight="1">
      <c r="A127" s="40"/>
      <c r="D127" s="145"/>
      <c r="F127" s="10"/>
      <c r="G127" s="146"/>
      <c r="H127" s="10"/>
      <c r="I127" s="146"/>
      <c r="J127" s="15"/>
      <c r="K127" s="146"/>
      <c r="L127" s="15"/>
    </row>
    <row r="128" spans="1:12" ht="18.600000000000001" customHeight="1">
      <c r="A128" s="40"/>
      <c r="D128" s="145"/>
      <c r="F128" s="10"/>
      <c r="G128" s="146"/>
      <c r="H128" s="10"/>
      <c r="I128" s="146"/>
      <c r="J128" s="15"/>
      <c r="K128" s="146"/>
      <c r="L128" s="15"/>
    </row>
    <row r="129" spans="1:12" ht="18.600000000000001" customHeight="1">
      <c r="A129" s="40"/>
      <c r="D129" s="145"/>
      <c r="F129" s="10"/>
      <c r="G129" s="146"/>
      <c r="H129" s="10"/>
      <c r="I129" s="146"/>
      <c r="J129" s="15"/>
      <c r="K129" s="146"/>
      <c r="L129" s="15"/>
    </row>
    <row r="130" spans="1:12" ht="18.600000000000001" customHeight="1">
      <c r="A130" s="40"/>
      <c r="D130" s="145"/>
      <c r="F130" s="10"/>
      <c r="G130" s="146"/>
      <c r="H130" s="10"/>
      <c r="I130" s="146"/>
      <c r="J130" s="15"/>
      <c r="K130" s="146"/>
      <c r="L130" s="15"/>
    </row>
    <row r="131" spans="1:12" ht="18.600000000000001" customHeight="1">
      <c r="A131" s="40"/>
      <c r="D131" s="145"/>
      <c r="F131" s="10"/>
      <c r="G131" s="146"/>
      <c r="H131" s="10"/>
      <c r="I131" s="146"/>
      <c r="J131" s="15"/>
      <c r="K131" s="146"/>
      <c r="L131" s="15"/>
    </row>
    <row r="132" spans="1:12" ht="18.600000000000001" customHeight="1">
      <c r="A132" s="40"/>
      <c r="D132" s="145"/>
      <c r="F132" s="10"/>
      <c r="G132" s="146"/>
      <c r="H132" s="10"/>
      <c r="I132" s="146"/>
      <c r="J132" s="15"/>
      <c r="K132" s="146"/>
      <c r="L132" s="15"/>
    </row>
    <row r="133" spans="1:12" ht="18.600000000000001" customHeight="1">
      <c r="A133" s="40"/>
      <c r="D133" s="145"/>
      <c r="F133" s="10"/>
      <c r="G133" s="146"/>
      <c r="H133" s="10"/>
      <c r="I133" s="146"/>
      <c r="J133" s="15"/>
      <c r="K133" s="146"/>
      <c r="L133" s="15"/>
    </row>
    <row r="134" spans="1:12" ht="18.600000000000001" customHeight="1">
      <c r="A134" s="40"/>
      <c r="D134" s="145"/>
      <c r="F134" s="10"/>
      <c r="G134" s="146"/>
      <c r="H134" s="10"/>
      <c r="I134" s="146"/>
      <c r="J134" s="15"/>
      <c r="K134" s="146"/>
      <c r="L134" s="15"/>
    </row>
    <row r="135" spans="1:12" ht="18.600000000000001" customHeight="1">
      <c r="A135" s="40"/>
      <c r="D135" s="145"/>
      <c r="F135" s="10"/>
      <c r="G135" s="146"/>
      <c r="H135" s="10"/>
      <c r="I135" s="146"/>
      <c r="J135" s="15"/>
      <c r="K135" s="146"/>
      <c r="L135" s="15"/>
    </row>
    <row r="136" spans="1:12" ht="18.600000000000001" customHeight="1">
      <c r="A136" s="40"/>
      <c r="D136" s="145"/>
      <c r="F136" s="10"/>
      <c r="G136" s="146"/>
      <c r="H136" s="10"/>
      <c r="I136" s="146"/>
      <c r="J136" s="15"/>
      <c r="K136" s="146"/>
      <c r="L136" s="15"/>
    </row>
    <row r="137" spans="1:12" ht="18.600000000000001" customHeight="1">
      <c r="A137" s="40"/>
      <c r="D137" s="145"/>
      <c r="F137" s="10"/>
      <c r="G137" s="146"/>
      <c r="H137" s="10"/>
      <c r="I137" s="146"/>
      <c r="J137" s="15"/>
      <c r="K137" s="146"/>
      <c r="L137" s="15"/>
    </row>
    <row r="138" spans="1:12" ht="18.600000000000001" customHeight="1">
      <c r="A138" s="40"/>
      <c r="D138" s="145"/>
      <c r="F138" s="10"/>
      <c r="G138" s="146"/>
      <c r="H138" s="10"/>
      <c r="I138" s="146"/>
      <c r="J138" s="15"/>
      <c r="K138" s="146"/>
      <c r="L138" s="15"/>
    </row>
    <row r="139" spans="1:12" ht="18.600000000000001" customHeight="1">
      <c r="A139" s="40"/>
      <c r="D139" s="145"/>
      <c r="F139" s="10"/>
      <c r="G139" s="146"/>
      <c r="H139" s="10"/>
      <c r="I139" s="146"/>
      <c r="J139" s="15"/>
      <c r="K139" s="146"/>
      <c r="L139" s="15"/>
    </row>
    <row r="140" spans="1:12" ht="18.600000000000001" customHeight="1">
      <c r="A140" s="40"/>
      <c r="D140" s="145"/>
      <c r="F140" s="10"/>
      <c r="G140" s="146"/>
      <c r="H140" s="10"/>
      <c r="I140" s="146"/>
      <c r="J140" s="15"/>
      <c r="K140" s="146"/>
      <c r="L140" s="15"/>
    </row>
    <row r="141" spans="1:12" ht="18.600000000000001" customHeight="1">
      <c r="A141" s="285" t="s">
        <v>157</v>
      </c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</row>
    <row r="142" spans="1:12" ht="18.600000000000001" customHeight="1">
      <c r="A142" s="277"/>
      <c r="B142" s="277"/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</row>
    <row r="143" spans="1:12" ht="18.600000000000001" customHeight="1">
      <c r="A143" s="277"/>
      <c r="B143" s="277"/>
      <c r="C143" s="277"/>
      <c r="D143" s="277"/>
      <c r="E143" s="277"/>
      <c r="F143" s="277"/>
      <c r="G143" s="277"/>
      <c r="H143" s="277"/>
      <c r="I143" s="277"/>
      <c r="J143" s="277"/>
      <c r="K143" s="277"/>
      <c r="L143" s="277"/>
    </row>
    <row r="144" spans="1:12" ht="18.600000000000001" customHeight="1">
      <c r="A144" s="277"/>
      <c r="B144" s="277"/>
      <c r="C144" s="277"/>
      <c r="D144" s="277"/>
      <c r="E144" s="277"/>
      <c r="F144" s="277"/>
      <c r="G144" s="277"/>
      <c r="H144" s="277"/>
      <c r="I144" s="277"/>
      <c r="J144" s="277"/>
      <c r="K144" s="277"/>
      <c r="L144" s="277"/>
    </row>
    <row r="145" spans="1:12" ht="17.25" customHeight="1">
      <c r="A145" s="277"/>
      <c r="B145" s="277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</row>
    <row r="146" spans="1:12" ht="21.95" customHeight="1">
      <c r="A146" s="68" t="str">
        <f>'T8'!A35</f>
        <v>หมายเหตุประกอบข้อมูลทางการเงินเป็นส่วนหนึ่งของข้อมูลทางการเงินระหว่างกาลนี้</v>
      </c>
      <c r="B146" s="58"/>
      <c r="C146" s="58"/>
      <c r="D146" s="58"/>
      <c r="E146" s="58"/>
      <c r="F146" s="58"/>
      <c r="G146" s="58"/>
      <c r="H146" s="58"/>
      <c r="I146" s="58"/>
      <c r="J146" s="16"/>
      <c r="K146" s="58"/>
      <c r="L146" s="16"/>
    </row>
  </sheetData>
  <mergeCells count="8">
    <mergeCell ref="A141:L141"/>
    <mergeCell ref="F5:H5"/>
    <mergeCell ref="J5:L5"/>
    <mergeCell ref="F55:H55"/>
    <mergeCell ref="J55:L55"/>
    <mergeCell ref="A47:L47"/>
    <mergeCell ref="F104:H104"/>
    <mergeCell ref="J104:L104"/>
  </mergeCells>
  <pageMargins left="0.8" right="0.5" top="0.5" bottom="0.6" header="0.49" footer="0.4"/>
  <pageSetup paperSize="9" scale="90" firstPageNumber="9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Pakhathorn Khannarong</cp:lastModifiedBy>
  <cp:revision/>
  <dcterms:created xsi:type="dcterms:W3CDTF">2021-05-10T08:11:29Z</dcterms:created>
  <dcterms:modified xsi:type="dcterms:W3CDTF">2025-06-20T10:22:56Z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