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Sep23'Q3\"/>
    </mc:Choice>
  </mc:AlternateContent>
  <xr:revisionPtr revIDLastSave="0" documentId="8_{BAE96F60-636F-4B88-BB62-6F47E728335A}" xr6:coauthVersionLast="47" xr6:coauthVersionMax="47" xr10:uidLastSave="{00000000-0000-0000-0000-000000000000}"/>
  <bookViews>
    <workbookView xWindow="-120" yWindow="-120" windowWidth="21840" windowHeight="13020" tabRatio="627" xr2:uid="{00000000-000D-0000-FFFF-FFFF00000000}"/>
  </bookViews>
  <sheets>
    <sheet name="EN 2-4" sheetId="7" r:id="rId1"/>
    <sheet name="EN 5 (3M)" sheetId="2" r:id="rId2"/>
    <sheet name="EN 6 (9M)" sheetId="3" r:id="rId3"/>
    <sheet name="EN 7 Conso" sheetId="4" r:id="rId4"/>
    <sheet name="EN 8" sheetId="5" r:id="rId5"/>
    <sheet name="EN 9-10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__123Graph_Aｸﾞﾗﾌ_7" localSheetId="5" hidden="1">#REF!</definedName>
    <definedName name="__1__123Graph_Aｸﾞﾗﾌ_7" hidden="1">#REF!</definedName>
    <definedName name="__123Graph_A" localSheetId="5" hidden="1">[1]Core!#REF!</definedName>
    <definedName name="__123Graph_A" hidden="1">[1]Core!#REF!</definedName>
    <definedName name="__123Graph_B" localSheetId="5" hidden="1">[1]Core!#REF!</definedName>
    <definedName name="__123Graph_B" hidden="1">[1]Core!#REF!</definedName>
    <definedName name="__123Graph_C" localSheetId="5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localSheetId="5" hidden="1">{#N/A,#N/A,FALSE,"DBK";#N/A,#N/A,FALSE,"102-1";#N/A,#N/A,FALSE,"102-2";#N/A,#N/A,FALSE,"102-447";#N/A,#N/A,FALSE,"441-60"}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localSheetId="5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localSheetId="5" hidden="1">{#N/A,#N/A,FALSE,"DBK";#N/A,#N/A,FALSE,"102-1";#N/A,#N/A,FALSE,"102-2";#N/A,#N/A,FALSE,"102-447";#N/A,#N/A,FALSE,"441-60"}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localSheetId="5" hidden="1">{"Accretion",#N/A,FALSE,"Assum"}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localSheetId="5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localSheetId="5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localSheetId="5" hidden="1">{"'AR at dunning level'!$S$96","'AR at dunning level'!$L$124","'AR at dunning level'!$K$124"}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localSheetId="5" hidden="1">{"'Eng (page2)'!$A$1:$D$52"}</definedName>
    <definedName name="BB" hidden="1">{"'Eng (page2)'!$A$1:$D$52"}</definedName>
    <definedName name="BIGC" localSheetId="5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localSheetId="5" hidden="1">{#N/A,#N/A,FALSE,"COVER1.XLS ";#N/A,#N/A,FALSE,"RACT1.XLS";#N/A,#N/A,FALSE,"RACT2.XLS";#N/A,#N/A,FALSE,"ECCMP";#N/A,#N/A,FALSE,"WELDER.XLS"}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localSheetId="5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localSheetId="5" hidden="1">{#N/A,#N/A,FALSE,"COVER1.XLS 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localSheetId="5" hidden="1">{#N/A,#N/A,TRUE,"Str.";#N/A,#N/A,TRUE,"Steel &amp; Roof";#N/A,#N/A,TRUE,"Arc.";#N/A,#N/A,TRUE,"Preliminary";#N/A,#N/A,TRUE,"Sum_Prelim"}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localSheetId="5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localSheetId="5" hidden="1">{#N/A,"1",FALSE,"Model";#N/A,"2",FALSE,"Model";#N/A,"3",FALSE,"Model";#N/A,"4",FALSE,"Model";#N/A,"5",FALSE,"Model";#N/A,"6",FALSE,"Model";#N/A,"7",FALSE,"Model";#N/A,"8",FALSE,"Model";#N/A,"9",FALSE,"Model"}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localSheetId="5" hidden="1">{#N/A,#N/A,FALSE,"COVER1.XLS ";#N/A,#N/A,FALSE,"RACT1.XLS";#N/A,#N/A,FALSE,"RACT2.XLS";#N/A,#N/A,FALSE,"ECCMP";#N/A,#N/A,FALSE,"WELDER.XLS"}</definedName>
    <definedName name="ee" hidden="1">{#N/A,#N/A,FALSE,"COVER1.XLS ";#N/A,#N/A,FALSE,"RACT1.XLS";#N/A,#N/A,FALSE,"RACT2.XLS";#N/A,#N/A,FALSE,"ECCMP";#N/A,#N/A,FALSE,"WELDER.XLS"}</definedName>
    <definedName name="eee" localSheetId="5" hidden="1">{#N/A,#N/A,FALSE,"17MAY";#N/A,#N/A,FALSE,"24MAY"}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localSheetId="5" hidden="1">{#N/A,#N/A,FALSE,"COVER.XLS";#N/A,#N/A,FALSE,"RACT1.XLS";#N/A,#N/A,FALSE,"RACT2.XLS";#N/A,#N/A,FALSE,"ECCMP";#N/A,#N/A,FALSE,"WELDER.XLS"}</definedName>
    <definedName name="fds" hidden="1">{#N/A,#N/A,FALSE,"COVER.XLS";#N/A,#N/A,FALSE,"RACT1.XLS";#N/A,#N/A,FALSE,"RACT2.XLS";#N/A,#N/A,FALSE,"ECCMP";#N/A,#N/A,FALSE,"WELDER.XLS"}</definedName>
    <definedName name="ff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5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localSheetId="5" hidden="1">{#N/A,#N/A,TRUE,"SUM";#N/A,#N/A,TRUE,"EE";#N/A,#N/A,TRUE,"AC";#N/A,#N/A,TRUE,"SN"}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localSheetId="5" hidden="1">{#N/A,#N/A,FALSE,"COVER.XLS";#N/A,#N/A,FALSE,"RACT1.XLS";#N/A,#N/A,FALSE,"RACT2.XLS";#N/A,#N/A,FALSE,"ECCMP";#N/A,#N/A,FALSE,"WELDER.XLS"}</definedName>
    <definedName name="gg" hidden="1">{#N/A,#N/A,FALSE,"COVER.XLS";#N/A,#N/A,FALSE,"RACT1.XLS";#N/A,#N/A,FALSE,"RACT2.XLS";#N/A,#N/A,FALSE,"ECCMP";#N/A,#N/A,FALSE,"WELDER.XLS"}</definedName>
    <definedName name="ggg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localSheetId="5" hidden="1">{#N/A,"1",FALSE,"Model";#N/A,"2",FALSE,"Model";#N/A,"3",FALSE,"Model";#N/A,"4",FALSE,"Model";#N/A,"5",FALSE,"Model";#N/A,"6",FALSE,"Model";#N/A,"7",FALSE,"Model";#N/A,"8",FALSE,"Model";#N/A,"9",FALSE,"Model"}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localSheetId="5" hidden="1">{#N/A,"1",FALSE,"Model";#N/A,"2",FALSE,"Model";#N/A,"3",FALSE,"Model";#N/A,"4",FALSE,"Model";#N/A,"5",FALSE,"Model";#N/A,"6",FALSE,"Model";#N/A,"7",FALSE,"Model";#N/A,"8",FALSE,"Model";#N/A,"9",FALSE,"Model"}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localSheetId="5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localSheetId="5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localSheetId="5" hidden="1">{#N/A,#N/A,TRUE,"SUM";#N/A,#N/A,TRUE,"EE";#N/A,#N/A,TRUE,"AC";#N/A,#N/A,TRUE,"SN"}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localSheetId="5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localSheetId="5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localSheetId="5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localSheetId="5" hidden="1">{"'Model'!$A$1:$N$53"}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localSheetId="5" hidden="1">{"Sensitivity1",#N/A,FALSE,"Sensitivity";"Sensitivity2",#N/A,FALSE,"Sensitivity"}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localSheetId="5" hidden="1">{#N/A,#N/A,FALSE,"COVER1.XLS ";#N/A,#N/A,FALSE,"RACT1.XLS";#N/A,#N/A,FALSE,"RACT2.XLS";#N/A,#N/A,FALSE,"ECCMP";#N/A,#N/A,FALSE,"WELDER.XLS"}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localSheetId="5" hidden="1">{"'Sheet1'!$A$1:$BH$50","'Sheet1'!$A$1:$AP$46","'Sheet1'!$AO$17"}</definedName>
    <definedName name="Plan50July" hidden="1">{"'Sheet1'!$A$1:$BH$50","'Sheet1'!$A$1:$AP$46","'Sheet1'!$AO$17"}</definedName>
    <definedName name="po" localSheetId="5" hidden="1">{#N/A,#N/A,FALSE,"COVER1.XLS ";#N/A,#N/A,FALSE,"RACT1.XLS";#N/A,#N/A,FALSE,"RACT2.XLS";#N/A,#N/A,FALSE,"ECCMP";#N/A,#N/A,FALSE,"WELDER.XLS"}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localSheetId="5" hidden="1">{#N/A,#N/A,FALSE,"COVER.XLS";#N/A,#N/A,FALSE,"RACT1.XLS";#N/A,#N/A,FALSE,"RACT2.XLS";#N/A,#N/A,FALSE,"ECCMP";#N/A,#N/A,FALSE,"WELDER.XLS"}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localSheetId="5" hidden="1">{"'AR at dunning level'!$S$96","'AR at dunning level'!$L$124","'AR at dunning level'!$K$124"}</definedName>
    <definedName name="ra" hidden="1">{"'AR at dunning level'!$S$96","'AR at dunning level'!$L$124","'AR at dunning level'!$K$124"}</definedName>
    <definedName name="RDD" localSheetId="5" hidden="1">{#N/A,#N/A,TRUE,"Str.";#N/A,#N/A,TRUE,"Steel &amp; Roof";#N/A,#N/A,TRUE,"Arc.";#N/A,#N/A,TRUE,"Preliminary";#N/A,#N/A,TRUE,"Sum_Prelim"}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localSheetId="5" hidden="1">{#N/A,#N/A,FALSE,"COVER1.XLS ";#N/A,#N/A,FALSE,"RACT1.XLS";#N/A,#N/A,FALSE,"RACT2.XLS";#N/A,#N/A,FALSE,"ECCMP";#N/A,#N/A,FALSE,"WELDER.XLS"}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localSheetId="5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localSheetId="5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localSheetId="5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localSheetId="5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localSheetId="5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localSheetId="5" hidden="1">{"'SUMMATION'!$B$2:$I$2"}</definedName>
    <definedName name="WALL" hidden="1">{"'SUMMATION'!$B$2:$I$2"}</definedName>
    <definedName name="wat" localSheetId="5" hidden="1">{#N/A,#N/A,FALSE,"COVER1.XLS ";#N/A,#N/A,FALSE,"RACT1.XLS";#N/A,#N/A,FALSE,"RACT2.XLS";#N/A,#N/A,FALSE,"ECCMP";#N/A,#N/A,FALSE,"WELDER.XLS"}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localSheetId="5" hidden="1">{#N/A,#N/A,TRUE,"SUM";#N/A,#N/A,TRUE,"EE";#N/A,#N/A,TRUE,"AC";#N/A,#N/A,TRUE,"SN"}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localSheetId="5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localSheetId="5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5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5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localSheetId="5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localSheetId="5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localSheetId="5" hidden="1">{#N/A,#N/A,FALSE,"Sum_BOQ";#N/A,#N/A,FALSE,"Preliminary";#N/A,#N/A,FALSE,"Sum_Prelim";#N/A,#N/A,FALSE,"Prime Cost&amp;Prov_sum"}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localSheetId="5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localSheetId="5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5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localSheetId="5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localSheetId="5" hidden="1">{"Book Income",#N/A,FALSE,"B&amp;T";"Taxable Income",#N/A,FALSE,"B&amp;T"}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localSheetId="5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localSheetId="5" hidden="1">{"Rent1",#N/A,FALSE,"RENT";"Rent2",#N/A,FALSE,"RENT"}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localSheetId="5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localSheetId="5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5" hidden="1">{#N/A,#N/A,FALSE,"17MAY";#N/A,#N/A,FALSE,"24MAY"}</definedName>
    <definedName name="www" hidden="1">{#N/A,#N/A,FALSE,"17MAY";#N/A,#N/A,FALSE,"24MAY"}</definedName>
    <definedName name="x" localSheetId="0" hidden="1">{"'Eng (page2)'!$A$1:$D$52"}</definedName>
    <definedName name="x" localSheetId="5" hidden="1">{"'Eng (page2)'!$A$1:$D$52"}</definedName>
    <definedName name="x" hidden="1">{"'Eng (page2)'!$A$1:$D$52"}</definedName>
    <definedName name="xls1" localSheetId="5" hidden="1">{#N/A,#N/A,FALSE,"17MAY";#N/A,#N/A,FALSE,"24MAY"}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hidden="1">#REF!</definedName>
    <definedName name="XRefCopy100" hidden="1">'[13]BS '!#REF!</definedName>
    <definedName name="XRefCopy100Row" hidden="1">#REF!</definedName>
    <definedName name="XRefCopy101" hidden="1">'[13]NTA - Liabilities, Equities'!#REF!</definedName>
    <definedName name="XRefCopy101Row" hidden="1">#REF!</definedName>
    <definedName name="XRefCopy102" hidden="1">'[13]BS '!#REF!</definedName>
    <definedName name="XRefCopy102Row" hidden="1">#REF!</definedName>
    <definedName name="XRefCopy103" hidden="1">'[13]NTA - Liabilities, Equities'!#REF!</definedName>
    <definedName name="XRefCopy103Row" hidden="1">#REF!</definedName>
    <definedName name="XRefCopy104Row" hidden="1">#REF!</definedName>
    <definedName name="XRefCopy105" hidden="1">'[13]NTA - Liabilities, Equities'!#REF!</definedName>
    <definedName name="XRefCopy105Row" hidden="1">#REF!</definedName>
    <definedName name="XRefCopy106" hidden="1">'[13]BS '!#REF!</definedName>
    <definedName name="XRefCopy106Row" hidden="1">#REF!</definedName>
    <definedName name="XRefCopy107Row" hidden="1">#REF!</definedName>
    <definedName name="XRefCopy108Row" hidden="1">#REF!</definedName>
    <definedName name="XRefCopy109" hidden="1">'[13]NTA - Liabilities, Equities'!#REF!</definedName>
    <definedName name="XRefCopy109Row" hidden="1">#REF!</definedName>
    <definedName name="XRefCopy110" hidden="1">'[13]BS '!#REF!</definedName>
    <definedName name="XRefCopy110Row" hidden="1">#REF!</definedName>
    <definedName name="XRefCopy111Row" hidden="1">#REF!</definedName>
    <definedName name="XRefCopy112" hidden="1">'[13]NTA - Liabilities, Equities'!#REF!</definedName>
    <definedName name="XRefCopy112Row" hidden="1">#REF!</definedName>
    <definedName name="XRefCopy113" hidden="1">'[13]BS '!#REF!</definedName>
    <definedName name="XRefCopy113Row" hidden="1">#REF!</definedName>
    <definedName name="XRefCopy114" hidden="1">'[13]NTA - Liabilities, Equities'!#REF!</definedName>
    <definedName name="XRefCopy114Row" hidden="1">#REF!</definedName>
    <definedName name="XRefCopy115" hidden="1">'[13]BS '!#REF!</definedName>
    <definedName name="XRefCopy115Row" hidden="1">#REF!</definedName>
    <definedName name="XRefCopy116" hidden="1">'[13]BS '!#REF!</definedName>
    <definedName name="XRefCopy116Row" hidden="1">#REF!</definedName>
    <definedName name="XRefCopy117" hidden="1">'[13]NTA - Assets'!#REF!</definedName>
    <definedName name="XRefCopy117Row" hidden="1">#REF!</definedName>
    <definedName name="XRefCopy118" hidden="1">'[13]BS '!#REF!</definedName>
    <definedName name="XRefCopy118Row" hidden="1">#REF!</definedName>
    <definedName name="XRefCopy119" hidden="1">'[13]NTA - Assets'!#REF!</definedName>
    <definedName name="XRefCopy119Row" hidden="1">#REF!</definedName>
    <definedName name="XRefCopy120" hidden="1">'[13]BS '!#REF!</definedName>
    <definedName name="XRefCopy120Row" hidden="1">#REF!</definedName>
    <definedName name="XRefCopy121" hidden="1">'[13]NTA - Assets'!#REF!</definedName>
    <definedName name="XRefCopy121Row" hidden="1">#REF!</definedName>
    <definedName name="XRefCopy122" hidden="1">'[13]BS '!#REF!</definedName>
    <definedName name="XRefCopy122Row" hidden="1">#REF!</definedName>
    <definedName name="XRefCopy123" hidden="1">'[13]NTA - Assets'!#REF!</definedName>
    <definedName name="XRefCopy123Row" hidden="1">#REF!</definedName>
    <definedName name="XRefCopy124Row" hidden="1">#REF!</definedName>
    <definedName name="XRefCopy125" hidden="1">'[13]BS '!#REF!</definedName>
    <definedName name="XRefCopy125Row" hidden="1">#REF!</definedName>
    <definedName name="XRefCopy126" hidden="1">'[13]NTA - Liabilities, Equities'!#REF!</definedName>
    <definedName name="XRefCopy126Row" hidden="1">#REF!</definedName>
    <definedName name="XRefCopy127" hidden="1">'[13]NTA - Liabilities, Equities'!#REF!</definedName>
    <definedName name="XRefCopy127Row" hidden="1">#REF!</definedName>
    <definedName name="XRefCopy128" hidden="1">'[13]NTA - Liabilities, Equities'!#REF!</definedName>
    <definedName name="XRefCopy129" hidden="1">'[13]BS '!#REF!</definedName>
    <definedName name="XRefCopy130" hidden="1">'[13]BS '!#REF!</definedName>
    <definedName name="XRefCopy130Row" hidden="1">#REF!</definedName>
    <definedName name="XRefCopy131" hidden="1">'[13]NTA - Liabilities, Equities'!#REF!</definedName>
    <definedName name="XRefCopy131Row" hidden="1">#REF!</definedName>
    <definedName name="XRefCopy132Row" hidden="1">#REF!</definedName>
    <definedName name="XRefCopy133" hidden="1">'[13]NTA - Liabilities, Equities'!#REF!</definedName>
    <definedName name="XRefCopy133Row" hidden="1">#REF!</definedName>
    <definedName name="XRefCopy134Row" hidden="1">#REF!</definedName>
    <definedName name="XRefCopy146Row" hidden="1">#REF!</definedName>
    <definedName name="XRefCopy147" hidden="1">'[13]P&amp;L'!#REF!</definedName>
    <definedName name="XRefCopy147Row" hidden="1">#REF!</definedName>
    <definedName name="XRefCopy148" hidden="1">'[13]P&amp;L'!#REF!</definedName>
    <definedName name="XRefCopy148Row" hidden="1">#REF!</definedName>
    <definedName name="XRefCopy149" hidden="1">'[13]P&amp;L'!#REF!</definedName>
    <definedName name="XRefCopy149Row" hidden="1">#REF!</definedName>
    <definedName name="XRefCopy150" hidden="1">'[13]P&amp;L'!#REF!</definedName>
    <definedName name="XRefCopy150Row" hidden="1">#REF!</definedName>
    <definedName name="XRefCopy151" hidden="1">'[13]NTA - P&amp;L'!#REF!</definedName>
    <definedName name="XRefCopy151Row" hidden="1">#REF!</definedName>
    <definedName name="XRefCopy152" hidden="1">'[13]NTA - P&amp;L'!#REF!</definedName>
    <definedName name="XRefCopy152Row" hidden="1">#REF!</definedName>
    <definedName name="XRefCopy153" hidden="1">'[13]BS '!#REF!</definedName>
    <definedName name="XRefCopy153Row" hidden="1">#REF!</definedName>
    <definedName name="XRefCopy154" hidden="1">'[13]BS '!#REF!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hidden="1">#REF!</definedName>
    <definedName name="XRefCopy16Row" hidden="1">#REF!</definedName>
    <definedName name="XRefCopy17" hidden="1">'[13]NTA - Assets'!#REF!</definedName>
    <definedName name="XRefCopy17Row" hidden="1">#REF!</definedName>
    <definedName name="XRefCopy18" hidden="1">'[13]NTA - Assets'!#REF!</definedName>
    <definedName name="XRefCopy18Row" hidden="1">#REF!</definedName>
    <definedName name="XRefCopy19" hidden="1">'[13]NTA - Assets'!#REF!</definedName>
    <definedName name="XRefCopy19Row" hidden="1">#REF!</definedName>
    <definedName name="XRefCopy2" hidden="1">'[13]BS '!#REF!</definedName>
    <definedName name="XRefCopy21Row" hidden="1">#REF!</definedName>
    <definedName name="XRefCopy22" hidden="1">'[13]NTA - Assets'!#REF!</definedName>
    <definedName name="XRefCopy22Row" hidden="1">#REF!</definedName>
    <definedName name="XRefCopy23" hidden="1">'[13]BS '!#REF!</definedName>
    <definedName name="XRefCopy23Row" hidden="1">#REF!</definedName>
    <definedName name="XRefCopy24Row" hidden="1">#REF!</definedName>
    <definedName name="XRefCopy25Row" hidden="1">#REF!</definedName>
    <definedName name="XRefCopy26" hidden="1">'[13]NTA - Assets'!#REF!</definedName>
    <definedName name="XRefCopy26Row" hidden="1">#REF!</definedName>
    <definedName name="XRefCopy27" hidden="1">'[13]NTA - Assets'!#REF!</definedName>
    <definedName name="XRefCopy27Row" hidden="1">#REF!</definedName>
    <definedName name="XRefCopy28" hidden="1">'[13]NTA - Assets'!#REF!</definedName>
    <definedName name="XRefCopy28Row" hidden="1">#REF!</definedName>
    <definedName name="XRefCopy29" hidden="1">'[13]BS '!#REF!</definedName>
    <definedName name="XRefCopy29Row" hidden="1">#REF!</definedName>
    <definedName name="XRefCopy2Row" hidden="1">#REF!</definedName>
    <definedName name="XRefCopy3" hidden="1">'[13]BS '!#REF!</definedName>
    <definedName name="XRefCopy30" hidden="1">'[13]NTA - Assets'!#REF!</definedName>
    <definedName name="XRefCopy30Row" hidden="1">#REF!</definedName>
    <definedName name="XRefCopy31" hidden="1">'[13]BS '!#REF!</definedName>
    <definedName name="XRefCopy31Row" hidden="1">#REF!</definedName>
    <definedName name="XRefCopy32Row" hidden="1">#REF!</definedName>
    <definedName name="XRefCopy33" hidden="1">'[13]NTA - Assets'!#REF!</definedName>
    <definedName name="XRefCopy33Row" hidden="1">#REF!</definedName>
    <definedName name="XRefCopy34" hidden="1">'[13]NTA - Assets'!#REF!</definedName>
    <definedName name="XRefCopy34Row" hidden="1">#REF!</definedName>
    <definedName name="XRefCopy35" hidden="1">'[13]NTA - Assets'!#REF!</definedName>
    <definedName name="XRefCopy35Row" hidden="1">#REF!</definedName>
    <definedName name="XRefCopy36" hidden="1">'[13]NTA - Assets'!#REF!</definedName>
    <definedName name="XRefCopy36Row" hidden="1">#REF!</definedName>
    <definedName name="XRefCopy37" hidden="1">'[13]BS '!#REF!</definedName>
    <definedName name="XRefCopy37Row" hidden="1">#REF!</definedName>
    <definedName name="XRefCopy38" hidden="1">'[13]NTA - Assets'!#REF!</definedName>
    <definedName name="XRefCopy38Row" hidden="1">#REF!</definedName>
    <definedName name="XRefCopy39" hidden="1">'[13]BS '!#REF!</definedName>
    <definedName name="XRefCopy39Row" hidden="1">#REF!</definedName>
    <definedName name="XRefCopy3Row" hidden="1">#REF!</definedName>
    <definedName name="XRefCopy4" hidden="1">'[13]BS '!#REF!</definedName>
    <definedName name="XRefCopy40" hidden="1">'[13]NTA - Assets'!#REF!</definedName>
    <definedName name="XRefCopy40Row" hidden="1">#REF!</definedName>
    <definedName name="XRefCopy41" hidden="1">'[13]BS '!#REF!</definedName>
    <definedName name="XRefCopy42" hidden="1">'[13]BS '!#REF!</definedName>
    <definedName name="XRefCopy42Row" hidden="1">#REF!</definedName>
    <definedName name="XRefCopy43" hidden="1">'[13]NTA - Assets'!#REF!</definedName>
    <definedName name="XRefCopy43Row" hidden="1">#REF!</definedName>
    <definedName name="XRefCopy44" hidden="1">'[13]BS '!#REF!</definedName>
    <definedName name="XRefCopy44Row" hidden="1">#REF!</definedName>
    <definedName name="XRefCopy45" hidden="1">'[13]NTA - Assets'!#REF!</definedName>
    <definedName name="XRefCopy45Row" hidden="1">#REF!</definedName>
    <definedName name="XRefCopy47" hidden="1">'[13]NTA - Assets'!#REF!</definedName>
    <definedName name="XRefCopy5" hidden="1">'[13]BS '!#REF!</definedName>
    <definedName name="XRefCopy55" hidden="1">'[13]NTA - Assets'!#REF!</definedName>
    <definedName name="XRefCopy55Row" hidden="1">#REF!</definedName>
    <definedName name="XRefCopy56" hidden="1">'[13]NTA - Assets'!#REF!</definedName>
    <definedName name="XRefCopy56Row" hidden="1">#REF!</definedName>
    <definedName name="XRefCopy57" hidden="1">'[13]BS '!#REF!</definedName>
    <definedName name="XRefCopy57Row" hidden="1">#REF!</definedName>
    <definedName name="XRefCopy58" hidden="1">'[13]NTA - Assets'!#REF!</definedName>
    <definedName name="XRefCopy58Row" hidden="1">#REF!</definedName>
    <definedName name="XRefCopy59" hidden="1">'[13]BS '!#REF!</definedName>
    <definedName name="XRefCopy59Row" hidden="1">#REF!</definedName>
    <definedName name="XRefCopy5Row" hidden="1">#REF!</definedName>
    <definedName name="XRefCopy60" hidden="1">'[13]NTA - Assets'!#REF!</definedName>
    <definedName name="XRefCopy60Row" hidden="1">#REF!</definedName>
    <definedName name="XRefCopy61" hidden="1">'[13]NTA - Assets'!#REF!</definedName>
    <definedName name="XRefCopy61Row" hidden="1">#REF!</definedName>
    <definedName name="XRefCopy62" hidden="1">'[13]NTA - Assets'!#REF!</definedName>
    <definedName name="XRefCopy62Row" hidden="1">#REF!</definedName>
    <definedName name="XRefCopy63" hidden="1">'[13]NTA - Assets'!#REF!</definedName>
    <definedName name="XRefCopy63Row" hidden="1">#REF!</definedName>
    <definedName name="XRefCopy64Row" hidden="1">#REF!</definedName>
    <definedName name="XRefCopy65" hidden="1">'[13]NTA - Assets'!#REF!</definedName>
    <definedName name="XRefCopy65Row" hidden="1">#REF!</definedName>
    <definedName name="XRefCopy66" hidden="1">'[13]BS '!#REF!</definedName>
    <definedName name="XRefCopy66Row" hidden="1">#REF!</definedName>
    <definedName name="XRefCopy67Row" hidden="1">#REF!</definedName>
    <definedName name="XRefCopy68Row" hidden="1">#REF!</definedName>
    <definedName name="XRefCopy69" hidden="1">'[13]NTA - Assets'!#REF!</definedName>
    <definedName name="XRefCopy69Row" hidden="1">#REF!</definedName>
    <definedName name="XRefCopy70" hidden="1">'[13]BS '!#REF!</definedName>
    <definedName name="XRefCopy70Row" hidden="1">#REF!</definedName>
    <definedName name="XRefCopy71Row" hidden="1">#REF!</definedName>
    <definedName name="XRefCopy72Row" hidden="1">#REF!</definedName>
    <definedName name="XRefCopy73" hidden="1">'[13]NTA - Assets'!#REF!</definedName>
    <definedName name="XRefCopy73Row" hidden="1">#REF!</definedName>
    <definedName name="XRefCopy74" hidden="1">'[13]BS '!#REF!</definedName>
    <definedName name="XRefCopy74Row" hidden="1">#REF!</definedName>
    <definedName name="XRefCopy75Row" hidden="1">#REF!</definedName>
    <definedName name="XRefCopy76" hidden="1">'[13]BS '!#REF!</definedName>
    <definedName name="XRefCopy76Row" hidden="1">#REF!</definedName>
    <definedName name="XRefCopy77" hidden="1">'[13]NTA - Assets'!#REF!</definedName>
    <definedName name="XRefCopy77Row" hidden="1">#REF!</definedName>
    <definedName name="XRefCopy78" hidden="1">'[13]BS '!#REF!</definedName>
    <definedName name="XRefCopy78Row" hidden="1">#REF!</definedName>
    <definedName name="XRefCopy79" hidden="1">'[13]NTA - Assets'!#REF!</definedName>
    <definedName name="XRefCopy79Row" hidden="1">#REF!</definedName>
    <definedName name="XRefCopy80" hidden="1">'[13]BS '!#REF!</definedName>
    <definedName name="XRefCopy80Row" hidden="1">#REF!</definedName>
    <definedName name="XRefCopy81" hidden="1">'[13]NTA - Assets'!#REF!</definedName>
    <definedName name="XRefCopy81Row" hidden="1">#REF!</definedName>
    <definedName name="XRefCopy82" hidden="1">'[13]BS '!#REF!</definedName>
    <definedName name="XRefCopy82Row" hidden="1">#REF!</definedName>
    <definedName name="XRefCopy83" hidden="1">'[13]BS '!#REF!</definedName>
    <definedName name="XRefCopy83Row" hidden="1">#REF!</definedName>
    <definedName name="XRefCopy84" hidden="1">'[13]BS '!#REF!</definedName>
    <definedName name="XRefCopy84Row" hidden="1">#REF!</definedName>
    <definedName name="XRefCopy85" hidden="1">'[13]NTA - Assets'!#REF!</definedName>
    <definedName name="XRefCopy85Row" hidden="1">#REF!</definedName>
    <definedName name="XRefCopy86" hidden="1">'[13]BS '!#REF!</definedName>
    <definedName name="XRefCopy86Row" hidden="1">#REF!</definedName>
    <definedName name="XRefCopy87" hidden="1">'[13]NTA - Assets'!#REF!</definedName>
    <definedName name="XRefCopy87Row" hidden="1">#REF!</definedName>
    <definedName name="XRefCopy88" hidden="1">'[13]BS '!#REF!</definedName>
    <definedName name="XRefCopy88Row" hidden="1">#REF!</definedName>
    <definedName name="XRefCopy89" hidden="1">'[13]NTA - Assets'!#REF!</definedName>
    <definedName name="XRefCopy89Row" hidden="1">#REF!</definedName>
    <definedName name="XRefCopy9" hidden="1">'[13]BS '!#REF!</definedName>
    <definedName name="XRefCopy90" hidden="1">'[13]BS '!#REF!</definedName>
    <definedName name="XRefCopy90Row" hidden="1">#REF!</definedName>
    <definedName name="XRefCopy91" hidden="1">'[13]NTA - Assets'!#REF!</definedName>
    <definedName name="XRefCopy91Row" hidden="1">#REF!</definedName>
    <definedName name="XRefCopy92" hidden="1">'[13]BS '!#REF!</definedName>
    <definedName name="XRefCopy92Row" hidden="1">#REF!</definedName>
    <definedName name="XRefCopy93" hidden="1">'[13]NTA - Liabilities, Equities'!#REF!</definedName>
    <definedName name="XRefCopy93Row" hidden="1">#REF!</definedName>
    <definedName name="XRefCopy94" hidden="1">'[13]BS '!#REF!</definedName>
    <definedName name="XRefCopy94Row" hidden="1">#REF!</definedName>
    <definedName name="XRefCopy95" hidden="1">'[13]NTA - Liabilities, Equities'!#REF!</definedName>
    <definedName name="XRefCopy95Row" hidden="1">#REF!</definedName>
    <definedName name="XRefCopy96" hidden="1">'[13]BS '!#REF!</definedName>
    <definedName name="XRefCopy96Row" hidden="1">#REF!</definedName>
    <definedName name="XRefCopy97" hidden="1">'[13]NTA - Liabilities, Equities'!#REF!</definedName>
    <definedName name="XRefCopy97Row" hidden="1">#REF!</definedName>
    <definedName name="XRefCopy98" hidden="1">'[13]BS '!#REF!</definedName>
    <definedName name="XRefCopy98Row" hidden="1">#REF!</definedName>
    <definedName name="XRefCopy99" hidden="1">'[13]NTA - Liabilities, Equities'!#REF!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hidden="1">#REF!</definedName>
    <definedName name="XRefPaste101" hidden="1">'[13]NTA - Liabilities, Equities'!#REF!</definedName>
    <definedName name="XRefPaste101Row" hidden="1">#REF!</definedName>
    <definedName name="XRefPaste102" hidden="1">'[13]BS '!#REF!</definedName>
    <definedName name="XRefPaste102Row" hidden="1">#REF!</definedName>
    <definedName name="XRefPaste103" hidden="1">'[13]NTA - Liabilities, Equities'!#REF!</definedName>
    <definedName name="XRefPaste103Row" hidden="1">#REF!</definedName>
    <definedName name="XRefPaste104" hidden="1">'[13]BS '!#REF!</definedName>
    <definedName name="XRefPaste104Row" hidden="1">#REF!</definedName>
    <definedName name="XRefPaste105" hidden="1">'[13]NTA - Liabilities, Equities'!#REF!</definedName>
    <definedName name="XRefPaste105Row" hidden="1">#REF!</definedName>
    <definedName name="XRefPaste106" hidden="1">'[13]BS '!#REF!</definedName>
    <definedName name="XRefPaste106Row" hidden="1">#REF!</definedName>
    <definedName name="XRefPaste107" hidden="1">'[13]BS '!#REF!</definedName>
    <definedName name="XRefPaste107Row" hidden="1">#REF!</definedName>
    <definedName name="XRefPaste108" hidden="1">'[13]NTA - Liabilities, Equities'!#REF!</definedName>
    <definedName name="XRefPaste108Row" hidden="1">#REF!</definedName>
    <definedName name="XRefPaste109" hidden="1">'[13]BS '!#REF!</definedName>
    <definedName name="XRefPaste109Row" hidden="1">#REF!</definedName>
    <definedName name="XRefPaste110" hidden="1">'[13]NTA - Liabilities, Equities'!#REF!</definedName>
    <definedName name="XRefPaste110Row" hidden="1">#REF!</definedName>
    <definedName name="XRefPaste111" hidden="1">'[13]NTA - Assets'!#REF!</definedName>
    <definedName name="XRefPaste111Row" hidden="1">#REF!</definedName>
    <definedName name="XRefPaste112" hidden="1">'[13]BS '!#REF!</definedName>
    <definedName name="XRefPaste112Row" hidden="1">#REF!</definedName>
    <definedName name="XRefPaste113" hidden="1">'[13]NTA - Assets'!#REF!</definedName>
    <definedName name="XRefPaste113Row" hidden="1">#REF!</definedName>
    <definedName name="XRefPaste114" hidden="1">'[13]BS '!#REF!</definedName>
    <definedName name="XRefPaste114Row" hidden="1">#REF!</definedName>
    <definedName name="XRefPaste115" hidden="1">'[13]NTA - Assets'!#REF!</definedName>
    <definedName name="XRefPaste115Row" hidden="1">#REF!</definedName>
    <definedName name="XRefPaste116" hidden="1">'[13]BS '!#REF!</definedName>
    <definedName name="XRefPaste116Row" hidden="1">#REF!</definedName>
    <definedName name="XRefPaste117" hidden="1">'[13]NTA - Assets'!#REF!</definedName>
    <definedName name="XRefPaste117Row" hidden="1">#REF!</definedName>
    <definedName name="XRefPaste118" hidden="1">'[13]BS '!#REF!</definedName>
    <definedName name="XRefPaste118Row" hidden="1">#REF!</definedName>
    <definedName name="XRefPaste119" hidden="1">'[13]BS '!#REF!</definedName>
    <definedName name="XRefPaste119Row" hidden="1">#REF!</definedName>
    <definedName name="XRefPaste120" hidden="1">'[13]NTA - Liabilities, Equities'!#REF!</definedName>
    <definedName name="XRefPaste120Row" hidden="1">#REF!</definedName>
    <definedName name="XRefPaste121" hidden="1">'[13]BS '!#REF!</definedName>
    <definedName name="XRefPaste121Row" hidden="1">#REF!</definedName>
    <definedName name="XRefPaste122Row" hidden="1">#REF!</definedName>
    <definedName name="XRefPaste123" hidden="1">'[13]NTA - Liabilities, Equities'!#REF!</definedName>
    <definedName name="XRefPaste123Row" hidden="1">#REF!</definedName>
    <definedName name="XRefPaste124" hidden="1">'[13]BS '!#REF!</definedName>
    <definedName name="XRefPaste124Row" hidden="1">#REF!</definedName>
    <definedName name="XRefPaste125" hidden="1">'[13]NTA - Liabilities, Equities'!#REF!</definedName>
    <definedName name="XRefPaste125Row" hidden="1">#REF!</definedName>
    <definedName name="XRefPaste126" hidden="1">'[13]BS '!#REF!</definedName>
    <definedName name="XRefPaste126Row" hidden="1">#REF!</definedName>
    <definedName name="XRefPaste127" hidden="1">'[13]P&amp;L'!#REF!</definedName>
    <definedName name="XRefPaste127Row" hidden="1">#REF!</definedName>
    <definedName name="XRefPaste138Row" hidden="1">#REF!</definedName>
    <definedName name="XRefPaste139" hidden="1">'[13]P&amp;L'!#REF!</definedName>
    <definedName name="XRefPaste139Row" hidden="1">#REF!</definedName>
    <definedName name="XRefPaste13Row" hidden="1">#REF!</definedName>
    <definedName name="XRefPaste14" hidden="1">'[13]NTA - Assets'!#REF!</definedName>
    <definedName name="XRefPaste140" hidden="1">'[13]NTA - P&amp;L'!#REF!</definedName>
    <definedName name="XRefPaste140Row" hidden="1">#REF!</definedName>
    <definedName name="XRefPaste141" hidden="1">'[13]NTA - P&amp;L'!#REF!</definedName>
    <definedName name="XRefPaste141Row" hidden="1">#REF!</definedName>
    <definedName name="XRefPaste142" hidden="1">'[13]NTA - P&amp;L'!#REF!</definedName>
    <definedName name="XRefPaste142Row" hidden="1">#REF!</definedName>
    <definedName name="XRefPaste143" hidden="1">'[13]NTA - P&amp;L'!#REF!</definedName>
    <definedName name="XRefPaste143Row" hidden="1">#REF!</definedName>
    <definedName name="XRefPaste144" hidden="1">'[13]P&amp;L'!#REF!</definedName>
    <definedName name="XRefPaste144Row" hidden="1">#REF!</definedName>
    <definedName name="XRefPaste145" hidden="1">'[13]BS '!#REF!</definedName>
    <definedName name="XRefPaste145Row" hidden="1">#REF!</definedName>
    <definedName name="XRefPaste146" hidden="1">'[13]NTA - P&amp;L'!#REF!</definedName>
    <definedName name="XRefPaste146Row" hidden="1">#REF!</definedName>
    <definedName name="XRefPaste147" hidden="1">'[13]NTA - P&amp;L'!#REF!</definedName>
    <definedName name="XRefPaste147Row" hidden="1">#REF!</definedName>
    <definedName name="XRefPaste148" hidden="1">'[13]NTA - P&amp;L'!#REF!</definedName>
    <definedName name="XRefPaste148Row" hidden="1">#REF!</definedName>
    <definedName name="XRefPaste14Row" hidden="1">#REF!</definedName>
    <definedName name="XRefPaste15" hidden="1">'[13]NTA - Assets'!#REF!</definedName>
    <definedName name="XRefPaste15Row" hidden="1">#REF!</definedName>
    <definedName name="XRefPaste16" hidden="1">'[13]NTA - Assets'!#REF!</definedName>
    <definedName name="XRefPaste16Row" hidden="1">#REF!</definedName>
    <definedName name="XRefPaste18" hidden="1">'[13]NTA - Assets'!#REF!</definedName>
    <definedName name="XRefPaste18Row" hidden="1">#REF!</definedName>
    <definedName name="XRefPaste19" hidden="1">'[13]BS '!#REF!</definedName>
    <definedName name="XRefPaste19Row" hidden="1">#REF!</definedName>
    <definedName name="XRefPaste1Row" hidden="1">#REF!</definedName>
    <definedName name="XRefPaste2" hidden="1">'[13]NTA - Assets'!#REF!</definedName>
    <definedName name="XRefPaste20" hidden="1">'[13]NTA - Assets'!#REF!</definedName>
    <definedName name="XRefPaste20Row" hidden="1">#REF!</definedName>
    <definedName name="XRefPaste21" hidden="1">'[13]BS '!#REF!</definedName>
    <definedName name="XRefPaste21Row" hidden="1">#REF!</definedName>
    <definedName name="XRefPaste22Row" hidden="1">#REF!</definedName>
    <definedName name="XRefPaste23" hidden="1">'[13]NTA - Assets'!#REF!</definedName>
    <definedName name="XRefPaste23Row" hidden="1">#REF!</definedName>
    <definedName name="XRefPaste24" hidden="1">'[13]NTA - Assets'!#REF!</definedName>
    <definedName name="XRefPaste24Row" hidden="1">#REF!</definedName>
    <definedName name="XRefPaste25" hidden="1">'[13]NTA - Assets'!#REF!</definedName>
    <definedName name="XRefPaste25Row" hidden="1">#REF!</definedName>
    <definedName name="XRefPaste26" hidden="1">'[13]NTA - Assets'!#REF!</definedName>
    <definedName name="XRefPaste26Row" hidden="1">#REF!</definedName>
    <definedName name="XRefPaste27" hidden="1">'[13]BS '!#REF!</definedName>
    <definedName name="XRefPaste27Row" hidden="1">#REF!</definedName>
    <definedName name="XRefPaste28" hidden="1">'[13]NTA - Assets'!#REF!</definedName>
    <definedName name="XRefPaste28Row" hidden="1">#REF!</definedName>
    <definedName name="XRefPaste29" hidden="1">'[13]BS '!#REF!</definedName>
    <definedName name="XRefPaste29Row" hidden="1">#REF!</definedName>
    <definedName name="XRefPaste2Row" hidden="1">#REF!</definedName>
    <definedName name="XRefPaste3" hidden="1">'[13]NTA - Assets'!#REF!</definedName>
    <definedName name="XRefPaste30" hidden="1">'[13]NTA - Assets'!#REF!</definedName>
    <definedName name="XRefPaste30Row" hidden="1">#REF!</definedName>
    <definedName name="XRefPaste31" hidden="1">'[13]NTA - Assets'!#REF!</definedName>
    <definedName name="XRefPaste31Row" hidden="1">#REF!</definedName>
    <definedName name="XRefPaste32" hidden="1">'[13]NTA - Assets'!#REF!</definedName>
    <definedName name="XRefPaste32Row" hidden="1">#REF!</definedName>
    <definedName name="XRefPaste33" hidden="1">'[13]NTA - Assets'!#REF!</definedName>
    <definedName name="XRefPaste33Row" hidden="1">#REF!</definedName>
    <definedName name="XRefPaste34" hidden="1">'[13]NTA - Assets'!#REF!</definedName>
    <definedName name="XRefPaste34Row" hidden="1">#REF!</definedName>
    <definedName name="XRefPaste35" hidden="1">'[13]BS '!#REF!</definedName>
    <definedName name="XRefPaste35Row" hidden="1">#REF!</definedName>
    <definedName name="XRefPaste36" hidden="1">'[13]NTA - Assets'!#REF!</definedName>
    <definedName name="XRefPaste36Row" hidden="1">#REF!</definedName>
    <definedName name="XRefPaste37" hidden="1">'[13]BS '!#REF!</definedName>
    <definedName name="XRefPaste37Row" hidden="1">#REF!</definedName>
    <definedName name="XRefPaste38" hidden="1">'[13]NTA - Assets'!#REF!</definedName>
    <definedName name="XRefPaste38Row" hidden="1">#REF!</definedName>
    <definedName name="XRefPaste39" hidden="1">'[13]BS '!#REF!</definedName>
    <definedName name="XRefPaste39Row" hidden="1">#REF!</definedName>
    <definedName name="XRefPaste3Row" hidden="1">#REF!</definedName>
    <definedName name="XRefPaste40" hidden="1">'[13]NTA - Assets'!#REF!</definedName>
    <definedName name="XRefPaste40Row" hidden="1">#REF!</definedName>
    <definedName name="XRefPaste41" hidden="1">'[13]BS '!#REF!</definedName>
    <definedName name="XRefPaste41Row" hidden="1">#REF!</definedName>
    <definedName name="XRefPaste4Row" hidden="1">#REF!</definedName>
    <definedName name="XRefPaste50" hidden="1">'[13]NTA - Assets'!#REF!</definedName>
    <definedName name="XRefPaste50Row" hidden="1">#REF!</definedName>
    <definedName name="XRefPaste51" hidden="1">'[13]BS '!#REF!</definedName>
    <definedName name="XRefPaste51Row" hidden="1">#REF!</definedName>
    <definedName name="XRefPaste52" hidden="1">'[13]NTA - Assets'!#REF!</definedName>
    <definedName name="XRefPaste52Row" hidden="1">#REF!</definedName>
    <definedName name="XRefPaste53" hidden="1">'[13]BS '!#REF!</definedName>
    <definedName name="XRefPaste53Row" hidden="1">#REF!</definedName>
    <definedName name="XRefPaste54" hidden="1">'[13]NTA - Assets'!#REF!</definedName>
    <definedName name="XRefPaste54Row" hidden="1">#REF!</definedName>
    <definedName name="XRefPaste55" hidden="1">'[13]NTA - Assets'!#REF!</definedName>
    <definedName name="XRefPaste55Row" hidden="1">#REF!</definedName>
    <definedName name="XRefPaste56" hidden="1">'[13]NTA - Assets'!#REF!</definedName>
    <definedName name="XRefPaste56Row" hidden="1">#REF!</definedName>
    <definedName name="XRefPaste57" hidden="1">'[13]NTA - Assets'!#REF!</definedName>
    <definedName name="XRefPaste57Row" hidden="1">#REF!</definedName>
    <definedName name="XRefPaste58" hidden="1">'[13]NTA - Assets'!#REF!</definedName>
    <definedName name="XRefPaste58Row" hidden="1">#REF!</definedName>
    <definedName name="XRefPaste59" hidden="1">'[13]NTA - Assets'!#REF!</definedName>
    <definedName name="XRefPaste59Row" hidden="1">#REF!</definedName>
    <definedName name="XRefPaste60" hidden="1">'[13]BS '!#REF!</definedName>
    <definedName name="XRefPaste60Row" hidden="1">#REF!</definedName>
    <definedName name="XRefPaste61" hidden="1">'[13]NTA - Assets'!#REF!</definedName>
    <definedName name="XRefPaste61Row" hidden="1">#REF!</definedName>
    <definedName name="XRefPaste62" hidden="1">'[13]BS '!#REF!</definedName>
    <definedName name="XRefPaste62Row" hidden="1">#REF!</definedName>
    <definedName name="XRefPaste63" hidden="1">'[13]NTA - Assets'!#REF!</definedName>
    <definedName name="XRefPaste63Row" hidden="1">#REF!</definedName>
    <definedName name="XRefPaste64" hidden="1">'[13]BS '!#REF!</definedName>
    <definedName name="XRefPaste64Row" hidden="1">#REF!</definedName>
    <definedName name="XRefPaste65" hidden="1">'[13]NTA - Assets'!#REF!</definedName>
    <definedName name="XRefPaste65Row" hidden="1">#REF!</definedName>
    <definedName name="XRefPaste66" hidden="1">'[13]BS '!#REF!</definedName>
    <definedName name="XRefPaste66Row" hidden="1">#REF!</definedName>
    <definedName name="XRefPaste67" hidden="1">'[13]NTA - Assets'!#REF!</definedName>
    <definedName name="XRefPaste67Row" hidden="1">#REF!</definedName>
    <definedName name="XRefPaste68" hidden="1">'[13]BS '!#REF!</definedName>
    <definedName name="XRefPaste68Row" hidden="1">#REF!</definedName>
    <definedName name="XRefPaste69" hidden="1">'[13]NTA - Assets'!#REF!</definedName>
    <definedName name="XRefPaste69Row" hidden="1">#REF!</definedName>
    <definedName name="XRefPaste70" hidden="1">'[13]BS '!#REF!</definedName>
    <definedName name="XRefPaste70Row" hidden="1">#REF!</definedName>
    <definedName name="XRefPaste71" hidden="1">'[13]NTA - Assets'!#REF!</definedName>
    <definedName name="XRefPaste71Row" hidden="1">#REF!</definedName>
    <definedName name="XRefPaste72" hidden="1">'[13]BS '!#REF!</definedName>
    <definedName name="XRefPaste72Row" hidden="1">#REF!</definedName>
    <definedName name="XRefPaste73" hidden="1">'[13]NTA - Assets'!#REF!</definedName>
    <definedName name="XRefPaste73Row" hidden="1">#REF!</definedName>
    <definedName name="XRefPaste74" hidden="1">'[13]BS '!#REF!</definedName>
    <definedName name="XRefPaste74Row" hidden="1">#REF!</definedName>
    <definedName name="XRefPaste75" hidden="1">'[13]NTA - Assets'!#REF!</definedName>
    <definedName name="XRefPaste75Row" hidden="1">#REF!</definedName>
    <definedName name="XRefPaste76" hidden="1">'[13]BS '!#REF!</definedName>
    <definedName name="XRefPaste76Row" hidden="1">#REF!</definedName>
    <definedName name="XRefPaste77" hidden="1">'[13]NTA - Assets'!#REF!</definedName>
    <definedName name="XRefPaste77Row" hidden="1">#REF!</definedName>
    <definedName name="XRefPaste78" hidden="1">'[13]NTA - Assets'!#REF!</definedName>
    <definedName name="XRefPaste78Row" hidden="1">#REF!</definedName>
    <definedName name="XRefPaste79" hidden="1">'[13]NTA - Assets'!#REF!</definedName>
    <definedName name="XRefPaste79Row" hidden="1">#REF!</definedName>
    <definedName name="XRefPaste80" hidden="1">'[13]BS '!#REF!</definedName>
    <definedName name="XRefPaste80Row" hidden="1">#REF!</definedName>
    <definedName name="XRefPaste81" hidden="1">'[13]NTA - Assets'!#REF!</definedName>
    <definedName name="XRefPaste81Row" hidden="1">#REF!</definedName>
    <definedName name="XRefPaste82" hidden="1">'[13]BS '!#REF!</definedName>
    <definedName name="XRefPaste82Row" hidden="1">#REF!</definedName>
    <definedName name="XRefPaste83" hidden="1">'[13]NTA - Assets'!#REF!</definedName>
    <definedName name="XRefPaste83Row" hidden="1">#REF!</definedName>
    <definedName name="XRefPaste84" hidden="1">'[13]BS '!#REF!</definedName>
    <definedName name="XRefPaste84Row" hidden="1">#REF!</definedName>
    <definedName name="XRefPaste85" hidden="1">'[13]NTA - Assets'!#REF!</definedName>
    <definedName name="XRefPaste85Row" hidden="1">#REF!</definedName>
    <definedName name="XRefPaste86" hidden="1">'[13]BS '!#REF!</definedName>
    <definedName name="XRefPaste86Row" hidden="1">#REF!</definedName>
    <definedName name="XRefPaste87" hidden="1">'[13]NTA - Liabilities, Equities'!#REF!</definedName>
    <definedName name="XRefPaste87Row" hidden="1">#REF!</definedName>
    <definedName name="XRefPaste88" hidden="1">'[13]BS '!#REF!</definedName>
    <definedName name="XRefPaste88Row" hidden="1">#REF!</definedName>
    <definedName name="XRefPaste89" hidden="1">'[13]NTA - Liabilities, Equities'!#REF!</definedName>
    <definedName name="XRefPaste89Row" hidden="1">#REF!</definedName>
    <definedName name="XRefPaste90" hidden="1">'[13]BS '!#REF!</definedName>
    <definedName name="XRefPaste90Row" hidden="1">#REF!</definedName>
    <definedName name="XRefPaste91Row" hidden="1">#REF!</definedName>
    <definedName name="XRefPaste92" hidden="1">'[13]BS '!#REF!</definedName>
    <definedName name="XRefPaste92Row" hidden="1">#REF!</definedName>
    <definedName name="XRefPaste93" hidden="1">'[13]NTA - Liabilities, Equities'!#REF!</definedName>
    <definedName name="XRefPaste93Row" hidden="1">#REF!</definedName>
    <definedName name="XRefPaste94Row" hidden="1">#REF!</definedName>
    <definedName name="XRefPaste95" hidden="1">'[13]NTA - Liabilities, Equities'!#REF!</definedName>
    <definedName name="XRefPaste95Row" hidden="1">#REF!</definedName>
    <definedName name="XRefPaste96" hidden="1">'[13]BS '!#REF!</definedName>
    <definedName name="XRefPaste96Row" hidden="1">#REF!</definedName>
    <definedName name="XRefPaste97" hidden="1">'[13]NTA - Liabilities, Equities'!#REF!</definedName>
    <definedName name="XRefPaste97Row" hidden="1">#REF!</definedName>
    <definedName name="XRefPaste98" hidden="1">'[13]BS '!#REF!</definedName>
    <definedName name="XRefPaste98Row" hidden="1">#REF!</definedName>
    <definedName name="XRefPaste99" hidden="1">'[13]NTA - Liabilities, Equities'!#REF!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localSheetId="5" hidden="1">{#N/A,#N/A,FALSE,"COVER1.XLS ";#N/A,#N/A,FALSE,"RACT1.XLS";#N/A,#N/A,FALSE,"RACT2.XLS";#N/A,#N/A,FALSE,"ECCMP";#N/A,#N/A,FALSE,"WELDER.XLS"}</definedName>
    <definedName name="yy" hidden="1">{#N/A,#N/A,FALSE,"COVER1.XLS ";#N/A,#N/A,FALSE,"RACT1.XLS";#N/A,#N/A,FALSE,"RACT2.XLS";#N/A,#N/A,FALSE,"ECCMP";#N/A,#N/A,FALSE,"WELDER.XLS"}</definedName>
    <definedName name="z." localSheetId="5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localSheetId="5" hidden="1">{#N/A,#N/A,FALSE,"17MAY";#N/A,#N/A,FALSE,"24MAY"}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localSheetId="5" hidden="1">{"'Eng (page2)'!$A$1:$D$52"}</definedName>
    <definedName name="เงินเดือน" hidden="1">{"'Eng (page2)'!$A$1:$D$52"}</definedName>
    <definedName name="เด้" localSheetId="5" hidden="1">{#N/A,#N/A,TRUE,"SUM";#N/A,#N/A,TRUE,"EE";#N/A,#N/A,TRUE,"AC";#N/A,#N/A,TRUE,"SN"}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5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localSheetId="5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แผนผัง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5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localSheetId="5" hidden="1">{"'SUMMATION'!$B$2:$I$2"}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localSheetId="5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localSheetId="5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localSheetId="5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localSheetId="5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localSheetId="5" hidden="1">{#N/A,#N/A,FALSE,"COVER.XLS";#N/A,#N/A,FALSE,"RACT1.XLS";#N/A,#N/A,FALSE,"RACT2.XLS";#N/A,#N/A,FALSE,"ECCMP";#N/A,#N/A,FALSE,"WELDER.XLS"}</definedName>
    <definedName name="ด" hidden="1">{#N/A,#N/A,FALSE,"COVER.XLS";#N/A,#N/A,FALSE,"RACT1.XLS";#N/A,#N/A,FALSE,"RACT2.XLS";#N/A,#N/A,FALSE,"ECCMP";#N/A,#N/A,FALSE,"WELDER.XLS"}</definedName>
    <definedName name="ดะกะรารีรเ" localSheetId="5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localSheetId="5" hidden="1">{"'SUMMATION'!$B$2:$I$2"}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localSheetId="5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localSheetId="5" hidden="1">{#N/A,#N/A,FALSE,"COVER.XLS";#N/A,#N/A,FALSE,"RACT1.XLS";#N/A,#N/A,FALSE,"RACT2.XLS";#N/A,#N/A,FALSE,"ECCMP";#N/A,#N/A,FALSE,"WELDER.XLS"}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localSheetId="5" hidden="1">{"FB Assumptions",#N/A,FALSE,"Asu";"FB Cashflow 1",#N/A,FALSE,"F&amp;B";"FB Cashflow 2",#N/A,FALSE,"F&amp;B"}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5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" localSheetId="5" hidden="1">{#N/A,#N/A,FALSE,"COVER.XLS";#N/A,#N/A,FALSE,"RACT1.XLS";#N/A,#N/A,FALSE,"RACT2.XLS";#N/A,#N/A,FALSE,"ECCMP";#N/A,#N/A,FALSE,"WELDER.XLS"}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5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localSheetId="5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78" roundtripDataSignature="AMtx7mjvHYr8vIIGqw+d7+NN8DDYGXQDuQ=="/>
    </ext>
  </extLst>
</workbook>
</file>

<file path=xl/calcChain.xml><?xml version="1.0" encoding="utf-8"?>
<calcChain xmlns="http://schemas.openxmlformats.org/spreadsheetml/2006/main">
  <c r="O13" i="5" l="1"/>
  <c r="J136" i="7"/>
  <c r="J133" i="7"/>
  <c r="J35" i="3" l="1"/>
  <c r="F35" i="3"/>
  <c r="H35" i="3"/>
  <c r="X31" i="4"/>
  <c r="J64" i="8" l="1"/>
  <c r="P133" i="7" l="1"/>
  <c r="L133" i="7"/>
  <c r="N133" i="7"/>
  <c r="N136" i="7" s="1"/>
  <c r="J97" i="8"/>
  <c r="F97" i="8"/>
  <c r="L108" i="8" l="1"/>
  <c r="J108" i="8"/>
  <c r="H108" i="8"/>
  <c r="F108" i="8"/>
  <c r="L97" i="8"/>
  <c r="H97" i="8"/>
  <c r="L64" i="8"/>
  <c r="H64" i="8"/>
  <c r="F64" i="8"/>
  <c r="J40" i="8"/>
  <c r="J44" i="8" s="1"/>
  <c r="L40" i="8"/>
  <c r="L44" i="8" s="1"/>
  <c r="H40" i="8"/>
  <c r="H44" i="8" s="1"/>
  <c r="F40" i="8"/>
  <c r="A72" i="8"/>
  <c r="H57" i="2"/>
  <c r="F44" i="8" l="1"/>
  <c r="L99" i="8"/>
  <c r="H99" i="8"/>
  <c r="T19" i="4"/>
  <c r="X19" i="4" s="1"/>
  <c r="F99" i="8" l="1"/>
  <c r="H52" i="2"/>
  <c r="L26" i="7"/>
  <c r="J26" i="7"/>
  <c r="L52" i="2"/>
  <c r="J52" i="2"/>
  <c r="F52" i="2"/>
  <c r="F55" i="2" l="1"/>
  <c r="L55" i="2" l="1"/>
  <c r="J57" i="2"/>
  <c r="J55" i="2"/>
  <c r="J62" i="3"/>
  <c r="L60" i="3"/>
  <c r="F62" i="3"/>
  <c r="J60" i="3"/>
  <c r="F60" i="3"/>
  <c r="H60" i="3"/>
  <c r="N74" i="7" l="1"/>
  <c r="O29" i="5"/>
  <c r="O28" i="5"/>
  <c r="O27" i="5"/>
  <c r="O26" i="5"/>
  <c r="T32" i="4" l="1"/>
  <c r="X32" i="4" l="1"/>
  <c r="T16" i="4"/>
  <c r="T20" i="4"/>
  <c r="X16" i="4" l="1"/>
  <c r="T30" i="4"/>
  <c r="X30" i="4" l="1"/>
  <c r="T33" i="4"/>
  <c r="J25" i="2"/>
  <c r="J86" i="7"/>
  <c r="J40" i="7"/>
  <c r="T34" i="4" l="1"/>
  <c r="X33" i="4"/>
  <c r="A66" i="3"/>
  <c r="A64" i="2"/>
  <c r="A69" i="8" s="1"/>
  <c r="A128" i="8" s="1"/>
  <c r="A37" i="5"/>
  <c r="I20" i="5"/>
  <c r="I31" i="5"/>
  <c r="M20" i="5"/>
  <c r="K20" i="5"/>
  <c r="G20" i="5"/>
  <c r="E20" i="5"/>
  <c r="O18" i="5"/>
  <c r="O17" i="5"/>
  <c r="O16" i="5"/>
  <c r="A45" i="4"/>
  <c r="J36" i="4"/>
  <c r="J24" i="4"/>
  <c r="V24" i="4"/>
  <c r="R24" i="4"/>
  <c r="P24" i="4"/>
  <c r="N24" i="4"/>
  <c r="L24" i="4"/>
  <c r="H24" i="4"/>
  <c r="F24" i="4"/>
  <c r="T22" i="4"/>
  <c r="T21" i="4"/>
  <c r="X20" i="4"/>
  <c r="H57" i="3"/>
  <c r="H51" i="3"/>
  <c r="H26" i="3"/>
  <c r="H18" i="3"/>
  <c r="L57" i="3"/>
  <c r="L51" i="3"/>
  <c r="L26" i="3"/>
  <c r="L18" i="3"/>
  <c r="H46" i="2"/>
  <c r="H25" i="2"/>
  <c r="H17" i="2"/>
  <c r="L46" i="2"/>
  <c r="L25" i="2"/>
  <c r="L17" i="2"/>
  <c r="A146" i="7"/>
  <c r="L136" i="7"/>
  <c r="A98" i="7"/>
  <c r="P86" i="7"/>
  <c r="N86" i="7"/>
  <c r="L86" i="7"/>
  <c r="P74" i="7"/>
  <c r="L74" i="7"/>
  <c r="J74" i="7"/>
  <c r="A52" i="7"/>
  <c r="A100" i="7" s="1"/>
  <c r="A50" i="7"/>
  <c r="P40" i="7"/>
  <c r="N40" i="7"/>
  <c r="L40" i="7"/>
  <c r="P26" i="7"/>
  <c r="N26" i="7"/>
  <c r="P136" i="7" l="1"/>
  <c r="X34" i="4"/>
  <c r="O20" i="5"/>
  <c r="X22" i="4"/>
  <c r="X21" i="4"/>
  <c r="J88" i="7"/>
  <c r="J42" i="7"/>
  <c r="L88" i="7"/>
  <c r="L42" i="7"/>
  <c r="P88" i="7"/>
  <c r="P42" i="7"/>
  <c r="T24" i="4"/>
  <c r="N88" i="7"/>
  <c r="N138" i="7" s="1"/>
  <c r="N42" i="7"/>
  <c r="P138" i="7" l="1"/>
  <c r="L35" i="3"/>
  <c r="L34" i="2"/>
  <c r="X24" i="4"/>
  <c r="L138" i="7"/>
  <c r="J138" i="7"/>
  <c r="H34" i="2"/>
  <c r="K31" i="5"/>
  <c r="G31" i="5"/>
  <c r="E31" i="5"/>
  <c r="O23" i="5"/>
  <c r="R36" i="4"/>
  <c r="N36" i="4"/>
  <c r="L36" i="4"/>
  <c r="H36" i="4"/>
  <c r="F36" i="4"/>
  <c r="V36" i="4"/>
  <c r="P36" i="4"/>
  <c r="T27" i="4"/>
  <c r="A3" i="4"/>
  <c r="A3" i="5" s="1"/>
  <c r="J57" i="3"/>
  <c r="F57" i="3"/>
  <c r="J51" i="3"/>
  <c r="F51" i="3"/>
  <c r="J26" i="3"/>
  <c r="F26" i="3"/>
  <c r="J18" i="3"/>
  <c r="F18" i="3"/>
  <c r="J46" i="2"/>
  <c r="F46" i="2"/>
  <c r="F25" i="2"/>
  <c r="J17" i="2"/>
  <c r="F17" i="2"/>
  <c r="L37" i="2" l="1"/>
  <c r="H37" i="2"/>
  <c r="L38" i="3"/>
  <c r="H38" i="3"/>
  <c r="M31" i="5"/>
  <c r="X27" i="4"/>
  <c r="L40" i="2" l="1"/>
  <c r="O31" i="5"/>
  <c r="H40" i="2"/>
  <c r="H45" i="3"/>
  <c r="L45" i="3"/>
  <c r="J34" i="2"/>
  <c r="F34" i="2"/>
  <c r="T36" i="4"/>
  <c r="J37" i="2" l="1"/>
  <c r="F38" i="3"/>
  <c r="J38" i="3"/>
  <c r="X36" i="4"/>
  <c r="J40" i="2" l="1"/>
  <c r="J45" i="3"/>
  <c r="F45" i="3"/>
  <c r="J99" i="8" l="1"/>
  <c r="J102" i="8" s="1"/>
  <c r="F37" i="2"/>
  <c r="F40" i="2" s="1"/>
  <c r="F102" i="8"/>
  <c r="L102" i="8"/>
  <c r="H102" i="8"/>
</calcChain>
</file>

<file path=xl/sharedStrings.xml><?xml version="1.0" encoding="utf-8"?>
<sst xmlns="http://schemas.openxmlformats.org/spreadsheetml/2006/main" count="464" uniqueCount="242">
  <si>
    <t xml:space="preserve">PROEN Corp Public Company Limited </t>
  </si>
  <si>
    <t>Statement of Financial Position</t>
  </si>
  <si>
    <t>As at 30 September 2023</t>
  </si>
  <si>
    <t xml:space="preserve">Consolidated </t>
  </si>
  <si>
    <t xml:space="preserve">Separate </t>
  </si>
  <si>
    <t>financial information</t>
  </si>
  <si>
    <t>(Unaudited)</t>
  </si>
  <si>
    <t>(Audited)</t>
  </si>
  <si>
    <t>30 September</t>
  </si>
  <si>
    <t>31 December</t>
  </si>
  <si>
    <t>2023</t>
  </si>
  <si>
    <t>2022</t>
  </si>
  <si>
    <t>Notes</t>
  </si>
  <si>
    <t>Baht</t>
  </si>
  <si>
    <t>Assets</t>
  </si>
  <si>
    <t>Current assets</t>
  </si>
  <si>
    <t>Cash and cash equivalents</t>
  </si>
  <si>
    <t>Trade and other receivables</t>
  </si>
  <si>
    <t>Current portion of lease receivables</t>
  </si>
  <si>
    <t>Inventories</t>
  </si>
  <si>
    <t xml:space="preserve">Short-term loans to subsidiary </t>
  </si>
  <si>
    <t>Short-term loans to associates</t>
  </si>
  <si>
    <t>Financial assets measured at amortised cost</t>
  </si>
  <si>
    <t>Other current assets</t>
  </si>
  <si>
    <t>Total current assets</t>
  </si>
  <si>
    <t>Non-current assets</t>
  </si>
  <si>
    <t>Restricted bank deposits</t>
  </si>
  <si>
    <t>Lease receivables</t>
  </si>
  <si>
    <t>Investment in subsidiaries</t>
  </si>
  <si>
    <t>Investment in associate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</si>
  <si>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</si>
  <si>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</si>
  <si>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</si>
  <si>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</si>
  <si>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</si>
  <si>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</si>
  <si>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</si>
  <si>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</si>
  <si>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form part of this interim financial information.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</si>
  <si>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</si>
  <si>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</si>
  <si>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</si>
  <si>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</si>
  <si>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</si>
  <si>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</si>
  <si>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</si>
  <si>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</si>
  <si>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Current portion of debenture</t>
  </si>
  <si>
    <t>Other current liabilities</t>
  </si>
  <si>
    <t>Total current liabilities</t>
  </si>
  <si>
    <t>Non-current liabilities</t>
  </si>
  <si>
    <t>Advance received for services</t>
  </si>
  <si>
    <t xml:space="preserve">Long-term borrowings </t>
  </si>
  <si>
    <t>from financial institution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</si>
  <si>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</si>
  <si>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</si>
  <si>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</si>
  <si>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</si>
  <si>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</si>
  <si>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</si>
  <si>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t>Note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</si>
  <si>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</si>
  <si>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</si>
  <si>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</si>
  <si>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474,000,000 shares</t>
  </si>
  <si>
    <t xml:space="preserve">of par Baht 0.5 each </t>
  </si>
  <si>
    <t>Issued and paid-up share capital</t>
  </si>
  <si>
    <t>Ordinary share 346,317,500 shares</t>
  </si>
  <si>
    <t xml:space="preserve">of paid-up at Baht 0.5 each </t>
  </si>
  <si>
    <t>(31 December 2022:</t>
  </si>
  <si>
    <t>Ordinary share 316,000,000 shares</t>
  </si>
  <si>
    <t>of paid-up at Baht 0.5 each)</t>
  </si>
  <si>
    <t xml:space="preserve">Share premium  </t>
  </si>
  <si>
    <t>Advance received from share subscription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</si>
  <si>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</si>
  <si>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</si>
  <si>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</si>
  <si>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</si>
  <si>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</si>
  <si>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</si>
  <si>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</si>
  <si>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</si>
  <si>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</si>
  <si>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</si>
  <si>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</si>
  <si>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September 2023</t>
  </si>
  <si>
    <t>Consolidated</t>
  </si>
  <si>
    <t>Separate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</si>
  <si>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</si>
  <si>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</si>
  <si>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</si>
  <si>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</si>
  <si>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</si>
  <si>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</si>
  <si>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</si>
  <si>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</si>
  <si>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</si>
  <si>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</si>
  <si>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</si>
  <si>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</si>
  <si>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</si>
  <si>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</si>
  <si>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</si>
  <si>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Share of loss of associate</t>
  </si>
  <si>
    <t>Profit before income tax expense</t>
  </si>
  <si>
    <t>Income tax expense</t>
  </si>
  <si>
    <t>Profit for the period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</si>
  <si>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</si>
  <si>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</si>
  <si>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</si>
  <si>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</si>
  <si>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</si>
  <si>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</si>
  <si>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</si>
  <si>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For the nine-month period ended 30 September 2023</t>
  </si>
  <si>
    <t>Items that will not be reclassified to profit or loss</t>
  </si>
  <si>
    <t>Remeasurements of post-employment</t>
  </si>
  <si>
    <t>benefit obligations</t>
  </si>
  <si>
    <t>Income tax on items that will not be reclassified</t>
  </si>
  <si>
    <t xml:space="preserve">Statement of Changes in Equity  (Unaudited) </t>
  </si>
  <si>
    <t>Consolidated financial information</t>
  </si>
  <si>
    <t>Attributable to owners of the parent</t>
  </si>
  <si>
    <t xml:space="preserve"> </t>
  </si>
  <si>
    <t>Other components</t>
  </si>
  <si>
    <t>of equity</t>
  </si>
  <si>
    <t xml:space="preserve"> Share surplus</t>
  </si>
  <si>
    <t>Issued and</t>
  </si>
  <si>
    <t>Advance</t>
  </si>
  <si>
    <t>from business</t>
  </si>
  <si>
    <t>Change in</t>
  </si>
  <si>
    <t>Non-</t>
  </si>
  <si>
    <t>paid-up share</t>
  </si>
  <si>
    <t>Share</t>
  </si>
  <si>
    <t>received from</t>
  </si>
  <si>
    <t>combination under</t>
  </si>
  <si>
    <t>Appropriated</t>
  </si>
  <si>
    <t>parent's ownership</t>
  </si>
  <si>
    <t>Total owner</t>
  </si>
  <si>
    <t>controlling</t>
  </si>
  <si>
    <t>capital</t>
  </si>
  <si>
    <t>premium</t>
  </si>
  <si>
    <t>share subscription</t>
  </si>
  <si>
    <t>common control</t>
  </si>
  <si>
    <t>- legal reserve</t>
  </si>
  <si>
    <t>interest subsidiaries</t>
  </si>
  <si>
    <t>of the parent</t>
  </si>
  <si>
    <t>interests</t>
  </si>
  <si>
    <t>Opening balance at 1 January 2022</t>
  </si>
  <si>
    <t>Change in equity for the period</t>
  </si>
  <si>
    <t>Investment in a newly established subsidiary</t>
  </si>
  <si>
    <t>Dividends payment</t>
  </si>
  <si>
    <t>Legal reserve</t>
  </si>
  <si>
    <t>Closing balance at 30 September 2022</t>
  </si>
  <si>
    <t>Opening balance at 1 January 2023</t>
  </si>
  <si>
    <t>Share increase</t>
  </si>
  <si>
    <t>Investment in newly established subsidiaries</t>
  </si>
  <si>
    <t>Closing balance at 30 September 2023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</si>
  <si>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</si>
  <si>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color theme="1"/>
        <rFont val="Arial"/>
        <family val="2"/>
      </rPr>
      <t xml:space="preserve"> (Cont'd)</t>
    </r>
  </si>
  <si>
    <t>Separate financial information</t>
  </si>
  <si>
    <t xml:space="preserve"> paid-up</t>
  </si>
  <si>
    <t>Appropriated -</t>
  </si>
  <si>
    <t>Total</t>
  </si>
  <si>
    <t>share capital</t>
  </si>
  <si>
    <t>legal reserve</t>
  </si>
  <si>
    <t>equity</t>
  </si>
  <si>
    <t>Changes in equity for period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</si>
  <si>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</si>
  <si>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</si>
  <si>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</si>
  <si>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</si>
  <si>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</si>
  <si>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</si>
  <si>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</si>
  <si>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Gain on disposal of plant and equipment</t>
  </si>
  <si>
    <t xml:space="preserve">(Reversal) Expected credit loss on receivables </t>
  </si>
  <si>
    <t>(Reversal) Allowance for diminution in value of inventories</t>
  </si>
  <si>
    <t>Losses from changes in fair value of financial assets</t>
  </si>
  <si>
    <t>Losses from decrease in digital assets</t>
  </si>
  <si>
    <t>Income from node validator</t>
  </si>
  <si>
    <t>Losses from cancel lease contract</t>
  </si>
  <si>
    <t>Share of loss of associates</t>
  </si>
  <si>
    <t>Interest income</t>
  </si>
  <si>
    <t>Interest expense</t>
  </si>
  <si>
    <t>Dividend income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</si>
  <si>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</si>
  <si>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</si>
  <si>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</si>
  <si>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</si>
  <si>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</si>
  <si>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</si>
  <si>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</si>
  <si>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</si>
  <si>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Advance received for services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</si>
  <si>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</si>
  <si>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</si>
  <si>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</si>
  <si>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</si>
  <si>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</si>
  <si>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</si>
  <si>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</si>
  <si>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Proceeds from financial assets measured</t>
  </si>
  <si>
    <t>at fair value through profit or loss</t>
  </si>
  <si>
    <t>Purchase of property, plant and equipment</t>
  </si>
  <si>
    <t>Payments for borrowing cost of property, plant and equipment</t>
  </si>
  <si>
    <t>Purchase of intangible assets</t>
  </si>
  <si>
    <t>Proceeds from disposal of equipment</t>
  </si>
  <si>
    <t>Purchase of right-of-use asset</t>
  </si>
  <si>
    <t>Increase in restricted bank deposit</t>
  </si>
  <si>
    <t>Payment for investments in subsidiary</t>
  </si>
  <si>
    <t>Short-term loans made to related parties</t>
  </si>
  <si>
    <t>Investments in subsidiary</t>
  </si>
  <si>
    <t>Investments in associate</t>
  </si>
  <si>
    <t>Loans made to related parties</t>
  </si>
  <si>
    <t>Loans repayment received from related parties</t>
  </si>
  <si>
    <t>Dividend received</t>
  </si>
  <si>
    <t>Interest received</t>
  </si>
  <si>
    <t>Net cash generated from (used in) investing activities</t>
  </si>
  <si>
    <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</si>
  <si>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</si>
  <si>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>Proceeds from issuance of new share</t>
  </si>
  <si>
    <t xml:space="preserve">Short-term borrowings from financial institution </t>
  </si>
  <si>
    <t xml:space="preserve">Repayments of short-term borrowings </t>
  </si>
  <si>
    <t>Long-term borrowings from financial institution</t>
  </si>
  <si>
    <t>Repayments of long-term borrowings</t>
  </si>
  <si>
    <t>Proceeds from issue of debentures</t>
  </si>
  <si>
    <t xml:space="preserve">Payment for transaction costs directly </t>
  </si>
  <si>
    <t>attributable to the issue of debentures</t>
  </si>
  <si>
    <t>Repayments of lease liabilities</t>
  </si>
  <si>
    <t>Proceeds from non-controlling interest</t>
  </si>
  <si>
    <t>for issuance of share capital of subsidiary</t>
  </si>
  <si>
    <t>Net cash generated from financing activities</t>
  </si>
  <si>
    <t>Net (decrease) increase in 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</si>
  <si>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</si>
  <si>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</si>
  <si>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</si>
  <si>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</si>
  <si>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right-of-use under lease</t>
  </si>
  <si>
    <t>Payable arising from construction and equipment</t>
  </si>
  <si>
    <t>Payable arising from intangible assets</t>
  </si>
  <si>
    <t>Payable arising from investment in associate</t>
  </si>
  <si>
    <t>Equipment lease liabilities decreased due to lease cancellation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</si>
</sst>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#,##0;\(#,##0\);&quot;-&quot;"/>
    <numFmt numFmtId="166" formatCode="#,##0;\(#,##0\)"/>
    <numFmt numFmtId="167" formatCode="[$-F800]dddd\,\ mmmm\ dd\,\ yyyy"/>
    <numFmt numFmtId="168" formatCode="#,##0;[Red]\(#,##0\)"/>
    <numFmt numFmtId="169" formatCode="_(* #,##0_);_(* \(#,##0\);_(* &quot;-&quot;??_);_(@_)"/>
    <numFmt numFmtId="170" formatCode="#,##0.00;\(#,##0.00\);&quot;-&quot;"/>
    <numFmt numFmtId="171" formatCode="_-* #,##0.00000_-;\-* #,##0.00000_-;_-* &quot;-&quot;??_-;_-@"/>
    <numFmt numFmtId="172" formatCode="#,##0;\(#,##0\);&quot;-&quot;;@"/>
  </numFmts>
  <fonts count="14">
    <font>
      <sz val="14"/>
      <color rgb="FF000000"/>
      <name val="Cordia New"/>
      <scheme val="minor"/>
    </font>
    <font>
      <sz val="11"/>
      <color theme="1"/>
      <name val="Cordia Ne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4"/>
      <name val="Cordia New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Times New Roman"/>
      <family val="1"/>
      <charset val="222"/>
    </font>
    <font>
      <sz val="14"/>
      <color rgb="FF000000"/>
      <name val="Cordia Ne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AFAFA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9" fillId="0" borderId="1"/>
    <xf numFmtId="0" fontId="9" fillId="0" borderId="1"/>
    <xf numFmtId="0" fontId="11" fillId="0" borderId="1"/>
    <xf numFmtId="37" fontId="12" fillId="0" borderId="1"/>
    <xf numFmtId="0" fontId="11" fillId="0" borderId="1"/>
    <xf numFmtId="0" fontId="9" fillId="0" borderId="1"/>
    <xf numFmtId="0" fontId="9" fillId="0" borderId="1"/>
    <xf numFmtId="0" fontId="9" fillId="0" borderId="1"/>
    <xf numFmtId="0" fontId="9" fillId="0" borderId="1"/>
    <xf numFmtId="43" fontId="9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13" fillId="0" borderId="1"/>
    <xf numFmtId="164" fontId="9" fillId="0" borderId="1" applyFont="0" applyFill="0" applyBorder="0" applyAlignment="0" applyProtection="0"/>
    <xf numFmtId="0" fontId="9" fillId="0" borderId="1"/>
  </cellStyleXfs>
  <cellXfs count="260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quotePrefix="1" applyNumberFormat="1" applyFont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37" fontId="3" fillId="0" borderId="0" xfId="0" applyNumberFormat="1" applyFont="1" applyAlignment="1">
      <alignment vertical="center"/>
    </xf>
    <xf numFmtId="168" fontId="3" fillId="2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vertical="center"/>
    </xf>
    <xf numFmtId="168" fontId="3" fillId="2" borderId="2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70" fontId="3" fillId="0" borderId="0" xfId="0" applyNumberFormat="1" applyFont="1" applyAlignment="1">
      <alignment horizontal="right" vertical="center"/>
    </xf>
    <xf numFmtId="170" fontId="3" fillId="2" borderId="3" xfId="0" applyNumberFormat="1" applyFont="1" applyFill="1" applyBorder="1" applyAlignment="1">
      <alignment vertical="center"/>
    </xf>
    <xf numFmtId="0" fontId="10" fillId="0" borderId="1" xfId="2" applyFont="1" applyAlignment="1">
      <alignment vertical="center"/>
    </xf>
    <xf numFmtId="172" fontId="10" fillId="0" borderId="1" xfId="2" applyNumberFormat="1" applyFont="1" applyAlignment="1">
      <alignment horizontal="right" vertical="center"/>
    </xf>
    <xf numFmtId="0" fontId="10" fillId="0" borderId="6" xfId="2" applyFont="1" applyBorder="1" applyAlignment="1">
      <alignment vertical="center"/>
    </xf>
    <xf numFmtId="172" fontId="10" fillId="0" borderId="6" xfId="2" applyNumberFormat="1" applyFont="1" applyBorder="1" applyAlignment="1">
      <alignment horizontal="right" vertical="center"/>
    </xf>
    <xf numFmtId="0" fontId="10" fillId="0" borderId="1" xfId="2" applyFont="1" applyAlignment="1">
      <alignment horizontal="right" vertical="center"/>
    </xf>
    <xf numFmtId="172" fontId="10" fillId="0" borderId="1" xfId="3" quotePrefix="1" applyNumberFormat="1" applyFont="1" applyAlignment="1">
      <alignment horizontal="right" vertical="center"/>
    </xf>
    <xf numFmtId="0" fontId="10" fillId="0" borderId="6" xfId="3" applyFont="1" applyBorder="1" applyAlignment="1">
      <alignment horizontal="center" vertical="center"/>
    </xf>
    <xf numFmtId="0" fontId="10" fillId="0" borderId="6" xfId="2" applyFont="1" applyBorder="1" applyAlignment="1">
      <alignment horizontal="right" vertical="center"/>
    </xf>
    <xf numFmtId="172" fontId="10" fillId="3" borderId="1" xfId="2" applyNumberFormat="1" applyFont="1" applyFill="1" applyAlignment="1">
      <alignment horizontal="right" vertical="center"/>
    </xf>
    <xf numFmtId="0" fontId="8" fillId="0" borderId="1" xfId="2" applyFont="1" applyAlignment="1">
      <alignment vertical="center"/>
    </xf>
    <xf numFmtId="172" fontId="8" fillId="3" borderId="1" xfId="2" applyNumberFormat="1" applyFont="1" applyFill="1" applyAlignment="1">
      <alignment horizontal="right" vertical="center"/>
    </xf>
    <xf numFmtId="172" fontId="8" fillId="0" borderId="1" xfId="2" applyNumberFormat="1" applyFont="1" applyAlignment="1">
      <alignment horizontal="right" vertical="center"/>
    </xf>
    <xf numFmtId="0" fontId="8" fillId="0" borderId="1" xfId="2" quotePrefix="1" applyFont="1" applyAlignment="1">
      <alignment vertical="center"/>
    </xf>
    <xf numFmtId="3" fontId="8" fillId="3" borderId="1" xfId="1" applyNumberFormat="1" applyFont="1" applyFill="1" applyAlignment="1">
      <alignment vertical="center"/>
    </xf>
    <xf numFmtId="0" fontId="8" fillId="0" borderId="1" xfId="3" applyFont="1" applyAlignment="1">
      <alignment vertical="center"/>
    </xf>
    <xf numFmtId="172" fontId="8" fillId="3" borderId="6" xfId="2" applyNumberFormat="1" applyFont="1" applyFill="1" applyBorder="1" applyAlignment="1">
      <alignment horizontal="right" vertical="center"/>
    </xf>
    <xf numFmtId="172" fontId="8" fillId="0" borderId="6" xfId="2" applyNumberFormat="1" applyFont="1" applyBorder="1" applyAlignment="1">
      <alignment horizontal="right" vertical="center"/>
    </xf>
    <xf numFmtId="172" fontId="8" fillId="3" borderId="7" xfId="2" applyNumberFormat="1" applyFont="1" applyFill="1" applyBorder="1" applyAlignment="1">
      <alignment horizontal="right" vertical="center"/>
    </xf>
    <xf numFmtId="0" fontId="8" fillId="0" borderId="1" xfId="1" applyFont="1" applyAlignment="1">
      <alignment vertical="center"/>
    </xf>
    <xf numFmtId="0" fontId="8" fillId="0" borderId="6" xfId="2" applyFont="1" applyBorder="1" applyAlignment="1">
      <alignment vertical="center"/>
    </xf>
    <xf numFmtId="172" fontId="8" fillId="0" borderId="6" xfId="2" applyNumberFormat="1" applyFont="1" applyBorder="1" applyAlignment="1">
      <alignment vertical="center"/>
    </xf>
    <xf numFmtId="0" fontId="8" fillId="3" borderId="1" xfId="2" applyFont="1" applyFill="1" applyAlignment="1">
      <alignment horizontal="center" vertical="center"/>
    </xf>
    <xf numFmtId="172" fontId="8" fillId="3" borderId="1" xfId="2" applyNumberFormat="1" applyFont="1" applyFill="1" applyAlignment="1">
      <alignment horizontal="center" vertical="center"/>
    </xf>
    <xf numFmtId="172" fontId="8" fillId="0" borderId="1" xfId="2" applyNumberFormat="1" applyFont="1" applyAlignment="1">
      <alignment horizontal="center" vertical="center"/>
    </xf>
    <xf numFmtId="3" fontId="8" fillId="3" borderId="1" xfId="1" applyNumberFormat="1" applyFont="1" applyFill="1" applyAlignment="1">
      <alignment horizontal="right" vertical="center" wrapText="1"/>
    </xf>
    <xf numFmtId="0" fontId="8" fillId="0" borderId="6" xfId="2" applyFont="1" applyBorder="1" applyAlignment="1">
      <alignment horizontal="center" vertical="center"/>
    </xf>
    <xf numFmtId="0" fontId="10" fillId="3" borderId="1" xfId="2" applyFont="1" applyFill="1" applyAlignment="1">
      <alignment horizontal="center" vertical="center"/>
    </xf>
    <xf numFmtId="37" fontId="8" fillId="0" borderId="1" xfId="4" applyFont="1" applyAlignment="1">
      <alignment horizontal="center" vertical="center"/>
    </xf>
    <xf numFmtId="172" fontId="8" fillId="3" borderId="1" xfId="2" applyNumberFormat="1" applyFont="1" applyFill="1" applyAlignment="1">
      <alignment vertical="center"/>
    </xf>
    <xf numFmtId="0" fontId="8" fillId="0" borderId="1" xfId="5" applyFont="1" applyAlignment="1">
      <alignment vertical="center"/>
    </xf>
    <xf numFmtId="37" fontId="8" fillId="0" borderId="1" xfId="4" applyFont="1" applyAlignment="1">
      <alignment vertical="center"/>
    </xf>
    <xf numFmtId="37" fontId="8" fillId="3" borderId="1" xfId="4" applyFont="1" applyFill="1" applyAlignment="1">
      <alignment horizontal="center" vertical="center"/>
    </xf>
    <xf numFmtId="172" fontId="8" fillId="3" borderId="1" xfId="6" applyNumberFormat="1" applyFont="1" applyFill="1" applyAlignment="1">
      <alignment horizontal="right" vertical="center"/>
    </xf>
    <xf numFmtId="172" fontId="8" fillId="3" borderId="7" xfId="6" applyNumberFormat="1" applyFont="1" applyFill="1" applyBorder="1" applyAlignment="1">
      <alignment horizontal="right" vertical="center"/>
    </xf>
    <xf numFmtId="172" fontId="8" fillId="3" borderId="6" xfId="6" applyNumberFormat="1" applyFont="1" applyFill="1" applyBorder="1" applyAlignment="1">
      <alignment horizontal="right" vertical="center"/>
    </xf>
    <xf numFmtId="172" fontId="5" fillId="0" borderId="1" xfId="2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6" fontId="8" fillId="0" borderId="1" xfId="1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9" fontId="8" fillId="2" borderId="2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0" fontId="10" fillId="0" borderId="1" xfId="1" applyFont="1" applyAlignment="1">
      <alignment vertical="center"/>
    </xf>
    <xf numFmtId="166" fontId="10" fillId="0" borderId="6" xfId="2" applyNumberFormat="1" applyFont="1" applyBorder="1" applyAlignment="1">
      <alignment vertical="center"/>
    </xf>
    <xf numFmtId="166" fontId="10" fillId="0" borderId="1" xfId="2" applyNumberFormat="1" applyFont="1" applyAlignment="1">
      <alignment vertical="center"/>
    </xf>
    <xf numFmtId="0" fontId="10" fillId="0" borderId="1" xfId="2" applyFont="1" applyAlignment="1">
      <alignment horizontal="left" vertical="center"/>
    </xf>
    <xf numFmtId="0" fontId="8" fillId="0" borderId="1" xfId="2" applyFont="1" applyAlignment="1">
      <alignment horizontal="left" vertical="center"/>
    </xf>
    <xf numFmtId="0" fontId="8" fillId="0" borderId="1" xfId="2" applyFont="1" applyAlignment="1">
      <alignment horizontal="center" vertical="center"/>
    </xf>
    <xf numFmtId="0" fontId="8" fillId="0" borderId="6" xfId="3" quotePrefix="1" applyFont="1" applyBorder="1" applyAlignment="1">
      <alignment horizontal="left" vertical="center"/>
    </xf>
    <xf numFmtId="166" fontId="10" fillId="0" borderId="6" xfId="2" applyNumberFormat="1" applyFont="1" applyBorder="1" applyAlignment="1">
      <alignment horizontal="left" vertical="center"/>
    </xf>
    <xf numFmtId="166" fontId="10" fillId="0" borderId="1" xfId="2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/>
    <xf numFmtId="172" fontId="10" fillId="0" borderId="1" xfId="2" applyNumberFormat="1" applyFont="1" applyAlignment="1">
      <alignment horizontal="right" vertical="top"/>
    </xf>
    <xf numFmtId="172" fontId="10" fillId="0" borderId="1" xfId="7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6" fontId="10" fillId="0" borderId="1" xfId="7" applyNumberFormat="1" applyFont="1" applyAlignment="1">
      <alignment horizontal="right" vertical="center"/>
    </xf>
    <xf numFmtId="172" fontId="10" fillId="0" borderId="6" xfId="9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horizontal="right" vertical="center"/>
    </xf>
    <xf numFmtId="168" fontId="3" fillId="3" borderId="1" xfId="0" applyNumberFormat="1" applyFont="1" applyFill="1" applyBorder="1" applyAlignment="1">
      <alignment vertical="center"/>
    </xf>
    <xf numFmtId="168" fontId="3" fillId="3" borderId="2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5" fontId="3" fillId="3" borderId="6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vertical="center"/>
    </xf>
    <xf numFmtId="169" fontId="3" fillId="3" borderId="2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70" fontId="3" fillId="3" borderId="3" xfId="0" applyNumberFormat="1" applyFont="1" applyFill="1" applyBorder="1" applyAlignment="1">
      <alignment horizontal="right" vertical="center"/>
    </xf>
    <xf numFmtId="170" fontId="3" fillId="3" borderId="1" xfId="0" applyNumberFormat="1" applyFont="1" applyFill="1" applyBorder="1" applyAlignment="1">
      <alignment horizontal="right" vertical="center"/>
    </xf>
    <xf numFmtId="170" fontId="3" fillId="3" borderId="3" xfId="0" applyNumberFormat="1" applyFont="1" applyFill="1" applyBorder="1" applyAlignment="1">
      <alignment vertical="center"/>
    </xf>
    <xf numFmtId="38" fontId="3" fillId="3" borderId="1" xfId="0" applyNumberFormat="1" applyFont="1" applyFill="1" applyBorder="1" applyAlignment="1">
      <alignment vertical="center"/>
    </xf>
    <xf numFmtId="172" fontId="8" fillId="3" borderId="1" xfId="1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172" fontId="8" fillId="3" borderId="1" xfId="8" applyNumberFormat="1" applyFont="1" applyFill="1" applyAlignment="1">
      <alignment horizontal="right" vertical="center"/>
    </xf>
    <xf numFmtId="172" fontId="8" fillId="0" borderId="1" xfId="8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wrapText="1"/>
    </xf>
    <xf numFmtId="165" fontId="2" fillId="0" borderId="1" xfId="0" applyNumberFormat="1" applyFont="1" applyBorder="1" applyAlignment="1">
      <alignment horizontal="center" vertical="center"/>
    </xf>
    <xf numFmtId="166" fontId="2" fillId="0" borderId="0" xfId="0" quotePrefix="1" applyNumberFormat="1" applyFont="1" applyAlignment="1">
      <alignment horizontal="right" vertical="center"/>
    </xf>
    <xf numFmtId="0" fontId="7" fillId="0" borderId="0" xfId="0" applyFont="1"/>
    <xf numFmtId="169" fontId="3" fillId="2" borderId="1" xfId="0" applyNumberFormat="1" applyFont="1" applyFill="1" applyBorder="1" applyAlignment="1">
      <alignment vertical="center"/>
    </xf>
    <xf numFmtId="0" fontId="7" fillId="0" borderId="1" xfId="0" applyFont="1" applyBorder="1"/>
    <xf numFmtId="169" fontId="3" fillId="2" borderId="6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0" fontId="2" fillId="0" borderId="1" xfId="14" applyFont="1" applyAlignment="1">
      <alignment vertical="center"/>
    </xf>
    <xf numFmtId="0" fontId="3" fillId="0" borderId="1" xfId="14" applyFont="1" applyAlignment="1">
      <alignment vertical="center"/>
    </xf>
    <xf numFmtId="165" fontId="3" fillId="0" borderId="1" xfId="14" applyNumberFormat="1" applyFont="1" applyAlignment="1">
      <alignment vertical="center"/>
    </xf>
    <xf numFmtId="0" fontId="2" fillId="0" borderId="1" xfId="14" applyFont="1" applyAlignment="1">
      <alignment horizontal="left" vertical="center"/>
    </xf>
    <xf numFmtId="165" fontId="3" fillId="0" borderId="1" xfId="14" applyNumberFormat="1" applyFont="1" applyAlignment="1">
      <alignment horizontal="center" vertical="center"/>
    </xf>
    <xf numFmtId="37" fontId="2" fillId="0" borderId="2" xfId="14" applyNumberFormat="1" applyFont="1" applyBorder="1" applyAlignment="1">
      <alignment horizontal="left" vertical="center"/>
    </xf>
    <xf numFmtId="0" fontId="2" fillId="0" borderId="2" xfId="14" applyFont="1" applyBorder="1" applyAlignment="1">
      <alignment horizontal="left" vertical="center"/>
    </xf>
    <xf numFmtId="0" fontId="3" fillId="0" borderId="2" xfId="14" applyFont="1" applyBorder="1" applyAlignment="1">
      <alignment horizontal="center" vertical="center"/>
    </xf>
    <xf numFmtId="165" fontId="3" fillId="0" borderId="2" xfId="14" applyNumberFormat="1" applyFont="1" applyBorder="1" applyAlignment="1">
      <alignment horizontal="center" vertical="center"/>
    </xf>
    <xf numFmtId="37" fontId="2" fillId="0" borderId="1" xfId="14" applyNumberFormat="1" applyFont="1" applyAlignment="1">
      <alignment horizontal="left" vertical="center"/>
    </xf>
    <xf numFmtId="0" fontId="7" fillId="0" borderId="1" xfId="14" applyFont="1"/>
    <xf numFmtId="165" fontId="2" fillId="0" borderId="1" xfId="14" quotePrefix="1" applyNumberFormat="1" applyFont="1" applyAlignment="1">
      <alignment horizontal="right" vertical="center"/>
    </xf>
    <xf numFmtId="165" fontId="3" fillId="0" borderId="1" xfId="14" applyNumberFormat="1" applyFont="1" applyAlignment="1">
      <alignment horizontal="right" vertical="center"/>
    </xf>
    <xf numFmtId="0" fontId="2" fillId="0" borderId="2" xfId="14" applyFont="1" applyBorder="1" applyAlignment="1">
      <alignment horizontal="center" vertical="center"/>
    </xf>
    <xf numFmtId="165" fontId="2" fillId="0" borderId="2" xfId="14" applyNumberFormat="1" applyFont="1" applyBorder="1" applyAlignment="1">
      <alignment horizontal="right" vertical="center"/>
    </xf>
    <xf numFmtId="0" fontId="2" fillId="0" borderId="1" xfId="14" applyFont="1" applyAlignment="1">
      <alignment horizontal="center" vertical="center"/>
    </xf>
    <xf numFmtId="165" fontId="3" fillId="3" borderId="1" xfId="14" applyNumberFormat="1" applyFont="1" applyFill="1" applyAlignment="1">
      <alignment horizontal="center" vertical="center"/>
    </xf>
    <xf numFmtId="165" fontId="3" fillId="3" borderId="1" xfId="14" applyNumberFormat="1" applyFont="1" applyFill="1" applyAlignment="1">
      <alignment horizontal="right" vertical="center"/>
    </xf>
    <xf numFmtId="166" fontId="2" fillId="0" borderId="1" xfId="14" applyNumberFormat="1" applyFont="1" applyAlignment="1">
      <alignment horizontal="center" vertical="center"/>
    </xf>
    <xf numFmtId="166" fontId="3" fillId="0" borderId="1" xfId="14" applyNumberFormat="1" applyFont="1" applyAlignment="1">
      <alignment horizontal="left" vertical="center"/>
    </xf>
    <xf numFmtId="165" fontId="3" fillId="3" borderId="1" xfId="14" applyNumberFormat="1" applyFont="1" applyFill="1" applyAlignment="1">
      <alignment vertical="center"/>
    </xf>
    <xf numFmtId="0" fontId="3" fillId="0" borderId="1" xfId="14" quotePrefix="1" applyFont="1" applyAlignment="1">
      <alignment vertical="center"/>
    </xf>
    <xf numFmtId="166" fontId="3" fillId="0" borderId="1" xfId="14" quotePrefix="1" applyNumberFormat="1" applyFont="1" applyAlignment="1">
      <alignment horizontal="left" vertical="center"/>
    </xf>
    <xf numFmtId="165" fontId="3" fillId="3" borderId="2" xfId="14" applyNumberFormat="1" applyFont="1" applyFill="1" applyBorder="1" applyAlignment="1">
      <alignment horizontal="right" vertical="center"/>
    </xf>
    <xf numFmtId="165" fontId="3" fillId="3" borderId="1" xfId="14" applyNumberFormat="1" applyFont="1" applyFill="1" applyAlignment="1">
      <alignment horizontal="right" vertical="center" wrapText="1"/>
    </xf>
    <xf numFmtId="0" fontId="6" fillId="0" borderId="1" xfId="14" applyFont="1" applyAlignment="1">
      <alignment vertical="center"/>
    </xf>
    <xf numFmtId="0" fontId="3" fillId="0" borderId="1" xfId="14" applyFont="1" applyAlignment="1">
      <alignment horizontal="left" vertical="center"/>
    </xf>
    <xf numFmtId="166" fontId="2" fillId="0" borderId="1" xfId="14" applyNumberFormat="1" applyFont="1" applyAlignment="1">
      <alignment vertical="center"/>
    </xf>
    <xf numFmtId="166" fontId="3" fillId="0" borderId="1" xfId="14" applyNumberFormat="1" applyFont="1" applyAlignment="1">
      <alignment vertical="center"/>
    </xf>
    <xf numFmtId="1" fontId="3" fillId="0" borderId="1" xfId="14" applyNumberFormat="1" applyFont="1" applyAlignment="1">
      <alignment horizontal="center" vertical="center"/>
    </xf>
    <xf numFmtId="0" fontId="3" fillId="3" borderId="1" xfId="14" applyFont="1" applyFill="1" applyAlignment="1">
      <alignment vertical="center"/>
    </xf>
    <xf numFmtId="0" fontId="3" fillId="0" borderId="1" xfId="14" applyFont="1" applyAlignment="1">
      <alignment horizontal="left" vertical="center" wrapText="1"/>
    </xf>
    <xf numFmtId="166" fontId="2" fillId="0" borderId="1" xfId="14" quotePrefix="1" applyNumberFormat="1" applyFont="1" applyAlignment="1">
      <alignment horizontal="left" vertical="center"/>
    </xf>
    <xf numFmtId="165" fontId="3" fillId="3" borderId="3" xfId="14" applyNumberFormat="1" applyFont="1" applyFill="1" applyBorder="1" applyAlignment="1">
      <alignment horizontal="right" vertical="center"/>
    </xf>
    <xf numFmtId="166" fontId="2" fillId="0" borderId="1" xfId="14" applyNumberFormat="1" applyFont="1" applyAlignment="1">
      <alignment horizontal="left" vertical="center"/>
    </xf>
    <xf numFmtId="165" fontId="4" fillId="3" borderId="1" xfId="14" applyNumberFormat="1" applyFont="1" applyFill="1" applyAlignment="1">
      <alignment horizontal="right" vertical="center"/>
    </xf>
    <xf numFmtId="166" fontId="8" fillId="0" borderId="1" xfId="6" applyNumberFormat="1" applyFont="1" applyAlignment="1">
      <alignment vertical="center"/>
    </xf>
    <xf numFmtId="0" fontId="8" fillId="0" borderId="1" xfId="9" applyFont="1" applyAlignment="1">
      <alignment vertical="center"/>
    </xf>
    <xf numFmtId="166" fontId="3" fillId="0" borderId="1" xfId="6" applyNumberFormat="1" applyFont="1" applyAlignment="1">
      <alignment vertical="center"/>
    </xf>
    <xf numFmtId="0" fontId="3" fillId="0" borderId="1" xfId="6" applyFont="1" applyAlignment="1">
      <alignment vertical="center"/>
    </xf>
    <xf numFmtId="172" fontId="3" fillId="0" borderId="1" xfId="15" applyNumberFormat="1" applyFont="1" applyFill="1" applyBorder="1" applyAlignment="1">
      <alignment horizontal="right" vertical="center"/>
    </xf>
    <xf numFmtId="0" fontId="8" fillId="0" borderId="2" xfId="14" applyFont="1" applyBorder="1"/>
    <xf numFmtId="37" fontId="3" fillId="0" borderId="2" xfId="14" applyNumberFormat="1" applyFont="1" applyBorder="1" applyAlignment="1">
      <alignment vertical="center"/>
    </xf>
    <xf numFmtId="0" fontId="3" fillId="0" borderId="1" xfId="6" applyFont="1" applyAlignment="1">
      <alignment horizontal="center" vertical="center"/>
    </xf>
    <xf numFmtId="172" fontId="8" fillId="3" borderId="1" xfId="6" applyNumberFormat="1" applyFont="1" applyFill="1" applyAlignment="1">
      <alignment vertical="center"/>
    </xf>
    <xf numFmtId="170" fontId="3" fillId="0" borderId="1" xfId="0" applyNumberFormat="1" applyFont="1" applyBorder="1" applyAlignment="1">
      <alignment vertical="center"/>
    </xf>
    <xf numFmtId="172" fontId="3" fillId="3" borderId="1" xfId="6" applyNumberFormat="1" applyFont="1" applyFill="1" applyAlignment="1">
      <alignment vertical="center"/>
    </xf>
    <xf numFmtId="0" fontId="10" fillId="0" borderId="1" xfId="3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3" fontId="8" fillId="0" borderId="1" xfId="1" applyNumberFormat="1" applyFont="1" applyAlignment="1">
      <alignment vertical="center"/>
    </xf>
    <xf numFmtId="172" fontId="8" fillId="0" borderId="7" xfId="2" applyNumberFormat="1" applyFont="1" applyBorder="1" applyAlignment="1">
      <alignment horizontal="right" vertical="center"/>
    </xf>
    <xf numFmtId="3" fontId="8" fillId="0" borderId="1" xfId="1" applyNumberFormat="1" applyFont="1" applyAlignment="1">
      <alignment horizontal="right" vertical="center" wrapText="1"/>
    </xf>
    <xf numFmtId="172" fontId="8" fillId="0" borderId="7" xfId="6" applyNumberFormat="1" applyFont="1" applyBorder="1" applyAlignment="1">
      <alignment horizontal="right" vertical="center"/>
    </xf>
    <xf numFmtId="172" fontId="8" fillId="0" borderId="1" xfId="6" applyNumberFormat="1" applyFont="1" applyAlignment="1">
      <alignment horizontal="right" vertical="center"/>
    </xf>
    <xf numFmtId="172" fontId="8" fillId="0" borderId="1" xfId="2" applyNumberFormat="1" applyFont="1" applyAlignment="1">
      <alignment vertical="center"/>
    </xf>
    <xf numFmtId="172" fontId="8" fillId="0" borderId="1" xfId="6" applyNumberFormat="1" applyFont="1" applyAlignment="1">
      <alignment vertical="center"/>
    </xf>
    <xf numFmtId="172" fontId="8" fillId="0" borderId="6" xfId="6" applyNumberFormat="1" applyFont="1" applyBorder="1" applyAlignment="1">
      <alignment horizontal="right" vertical="center"/>
    </xf>
    <xf numFmtId="172" fontId="4" fillId="0" borderId="1" xfId="2" applyNumberFormat="1" applyFont="1" applyAlignment="1">
      <alignment horizontal="right" vertical="center"/>
    </xf>
    <xf numFmtId="0" fontId="8" fillId="0" borderId="1" xfId="2" applyFont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/>
    </xf>
    <xf numFmtId="168" fontId="3" fillId="0" borderId="1" xfId="0" applyNumberFormat="1" applyFont="1" applyBorder="1" applyAlignment="1">
      <alignment vertical="center"/>
    </xf>
    <xf numFmtId="168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8" fontId="3" fillId="0" borderId="2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8" fontId="3" fillId="0" borderId="6" xfId="0" applyNumberFormat="1" applyFont="1" applyBorder="1" applyAlignment="1">
      <alignment vertical="center"/>
    </xf>
    <xf numFmtId="170" fontId="3" fillId="0" borderId="3" xfId="0" applyNumberFormat="1" applyFont="1" applyBorder="1" applyAlignment="1">
      <alignment vertical="center"/>
    </xf>
    <xf numFmtId="170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170" fontId="3" fillId="0" borderId="3" xfId="0" applyNumberFormat="1" applyFont="1" applyBorder="1" applyAlignment="1">
      <alignment horizontal="right" vertical="center"/>
    </xf>
    <xf numFmtId="165" fontId="3" fillId="0" borderId="2" xfId="14" applyNumberFormat="1" applyFont="1" applyBorder="1" applyAlignment="1">
      <alignment horizontal="right" vertical="center"/>
    </xf>
    <xf numFmtId="165" fontId="3" fillId="0" borderId="1" xfId="14" applyNumberFormat="1" applyFont="1" applyAlignment="1">
      <alignment horizontal="right" vertical="center" wrapText="1"/>
    </xf>
    <xf numFmtId="172" fontId="3" fillId="0" borderId="1" xfId="6" applyNumberFormat="1" applyFont="1" applyAlignment="1">
      <alignment vertical="center"/>
    </xf>
    <xf numFmtId="165" fontId="3" fillId="0" borderId="3" xfId="14" applyNumberFormat="1" applyFont="1" applyBorder="1" applyAlignment="1">
      <alignment horizontal="right" vertical="center"/>
    </xf>
    <xf numFmtId="165" fontId="4" fillId="0" borderId="1" xfId="14" applyNumberFormat="1" applyFont="1" applyAlignment="1">
      <alignment horizontal="right" vertical="center"/>
    </xf>
    <xf numFmtId="172" fontId="3" fillId="0" borderId="1" xfId="6" applyNumberFormat="1" applyFont="1" applyAlignment="1">
      <alignment horizontal="right" vertical="center"/>
    </xf>
    <xf numFmtId="172" fontId="10" fillId="0" borderId="1" xfId="2" applyNumberFormat="1" applyFont="1" applyAlignment="1">
      <alignment vertical="center"/>
    </xf>
    <xf numFmtId="0" fontId="10" fillId="0" borderId="1" xfId="3" applyFont="1" applyAlignment="1">
      <alignment horizontal="right" vertical="center"/>
    </xf>
    <xf numFmtId="169" fontId="3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0" fontId="3" fillId="0" borderId="0" xfId="0" applyNumberFormat="1" applyFont="1" applyAlignment="1">
      <alignment vertical="center"/>
    </xf>
    <xf numFmtId="166" fontId="3" fillId="0" borderId="1" xfId="6" applyNumberFormat="1" applyFont="1" applyAlignment="1">
      <alignment horizontal="center" vertical="center"/>
    </xf>
    <xf numFmtId="165" fontId="2" fillId="0" borderId="1" xfId="14" applyNumberFormat="1" applyFont="1" applyAlignment="1">
      <alignment horizontal="right" vertical="center"/>
    </xf>
    <xf numFmtId="0" fontId="7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1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165" fontId="2" fillId="0" borderId="1" xfId="14" applyNumberFormat="1" applyFont="1" applyAlignment="1">
      <alignment horizontal="center" vertical="center"/>
    </xf>
    <xf numFmtId="0" fontId="3" fillId="0" borderId="1" xfId="14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0" fontId="10" fillId="0" borderId="1" xfId="2" applyFont="1" applyAlignment="1">
      <alignment horizontal="center" vertical="center"/>
    </xf>
    <xf numFmtId="172" fontId="10" fillId="0" borderId="1" xfId="2" applyNumberFormat="1" applyFont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3" fillId="0" borderId="1" xfId="14" applyFont="1" applyAlignment="1">
      <alignment horizontal="center" vertical="center"/>
    </xf>
    <xf numFmtId="165" fontId="2" fillId="0" borderId="2" xfId="14" applyNumberFormat="1" applyFont="1" applyBorder="1" applyAlignment="1">
      <alignment horizontal="center" vertical="center"/>
    </xf>
    <xf numFmtId="37" fontId="3" fillId="0" borderId="2" xfId="14" applyNumberFormat="1" applyFont="1" applyBorder="1" applyAlignment="1">
      <alignment horizontal="left" vertical="center" wrapText="1"/>
    </xf>
    <xf numFmtId="165" fontId="2" fillId="0" borderId="1" xfId="14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165" fontId="2" fillId="0" borderId="2" xfId="0" applyNumberFormat="1" applyFont="1" applyBorder="1" applyAlignment="1">
      <alignment horizontal="right" vertical="center"/>
    </xf>
    <xf numFmtId="37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right" vertical="center"/>
    </xf>
    <xf numFmtId="171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37" fontId="3" fillId="0" borderId="2" xfId="0" applyNumberFormat="1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7">
    <cellStyle name="Comma 2" xfId="12" xr:uid="{D9ED4E1D-79EE-44D0-8979-B2787E6561A1}"/>
    <cellStyle name="Comma 2 2" xfId="10" xr:uid="{8B696673-D2B4-4737-8157-BDE62E712BDF}"/>
    <cellStyle name="Comma 2 5" xfId="15" xr:uid="{26EA82C0-65D7-4F66-8B2F-B8FA8301A320}"/>
    <cellStyle name="Normal" xfId="0" builtinId="0"/>
    <cellStyle name="Normal 10" xfId="9" xr:uid="{DFAE9A6D-5E4F-48B7-87B5-56FB526D18F3}"/>
    <cellStyle name="Normal 2" xfId="1" xr:uid="{82C1F9BF-DAD3-46C6-A4E8-AC868EBEF574}"/>
    <cellStyle name="Normal 2 2" xfId="3" xr:uid="{EC21E161-47FF-474B-8920-D6FCADDFD6B6}"/>
    <cellStyle name="Normal 2 2 2" xfId="5" xr:uid="{225DD6B3-5695-4EC3-A0D7-E50A9E802347}"/>
    <cellStyle name="Normal 29" xfId="16" xr:uid="{CA580D24-E98F-48DF-9819-2F21A34F8217}"/>
    <cellStyle name="Normal 3" xfId="11" xr:uid="{7B4C71AB-A43A-46E2-AB02-0602A6E0D0A5}"/>
    <cellStyle name="Normal 4" xfId="2" xr:uid="{1F05FF35-8952-4818-A849-CF2713D71B5A}"/>
    <cellStyle name="Normal 4 2 2" xfId="8" xr:uid="{D3BABFCF-5D3B-434C-82D5-688615998F59}"/>
    <cellStyle name="Normal 4 4" xfId="4" xr:uid="{090B0AE4-9BCC-43B7-97BB-F71293E4C27E}"/>
    <cellStyle name="Normal 4 5 2" xfId="7" xr:uid="{E750AFEE-B03C-4DBB-AE0C-6318D3703AEA}"/>
    <cellStyle name="Normal 5" xfId="14" xr:uid="{8F206F1F-7EE4-4EEA-BDF6-31830F2E55C4}"/>
    <cellStyle name="Normal 6 2" xfId="6" xr:uid="{9E03F5C0-6C2B-4721-A58E-111E5507E00D}"/>
    <cellStyle name="Percent 2" xfId="13" xr:uid="{CE40385C-06E7-4013-B030-64C47F16F79D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582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578" Type="http://customschemas.google.com/relationships/workbookmetadata" Target="metadata"/><Relationship Id="rId58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58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57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riphornS\Desktop\&#21942;&#26989;&#37096;\&#28023;&#22806;&#23376;&#20250;&#31038;&#26376;&#27425;&#23455;&#32318;\&#36939;&#29992;&#35336;&#30011;\84&#19978;\&#9316;&#20491;&#21029;&#35336;&#30011;%20&#20462;&#27491;\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95A-7D5C-4DA0-BFC1-F3FFF6D35B08}">
  <sheetPr>
    <tabColor theme="9" tint="-0.249977111117893"/>
  </sheetPr>
  <dimension ref="A1:P146"/>
  <sheetViews>
    <sheetView showZeros="0" tabSelected="1" topLeftCell="A137" zoomScale="115" zoomScaleNormal="115" zoomScaleSheetLayoutView="70" zoomScalePageLayoutView="90" workbookViewId="0">
      <selection activeCell="J140" sqref="J140"/>
    </sheetView>
  </sheetViews>
  <sheetFormatPr defaultColWidth="9.140625" defaultRowHeight="16.5" customHeight="1"/>
  <cols>
    <col min="1" max="6" width="1.7109375" style="36" customWidth="1"/>
    <col min="7" max="7" width="28.28515625" style="36" customWidth="1"/>
    <col min="8" max="8" width="5.7109375" style="78" customWidth="1"/>
    <col min="9" max="9" width="0.7109375" style="78" customWidth="1"/>
    <col min="10" max="10" width="12.7109375" style="78" customWidth="1"/>
    <col min="11" max="11" width="0.7109375" style="78" customWidth="1"/>
    <col min="12" max="12" width="12.7109375" style="78" customWidth="1"/>
    <col min="13" max="13" width="0.7109375" style="78" customWidth="1"/>
    <col min="14" max="14" width="12.7109375" style="38" customWidth="1"/>
    <col min="15" max="15" width="0.7109375" style="38" customWidth="1"/>
    <col min="16" max="16" width="12.7109375" style="38" customWidth="1"/>
    <col min="17" max="16384" width="9.140625" style="36"/>
  </cols>
  <sheetData>
    <row r="1" spans="1:16" s="27" customFormat="1" ht="16.5" customHeight="1">
      <c r="A1" s="73" t="s">
        <v>0</v>
      </c>
      <c r="H1" s="218"/>
      <c r="I1" s="218"/>
      <c r="J1" s="218"/>
      <c r="K1" s="218"/>
      <c r="L1" s="218"/>
      <c r="M1" s="218"/>
      <c r="N1" s="28"/>
      <c r="O1" s="28"/>
      <c r="P1" s="28"/>
    </row>
    <row r="2" spans="1:16" s="27" customFormat="1" ht="16.5" customHeight="1">
      <c r="A2" s="27" t="s">
        <v>1</v>
      </c>
      <c r="H2" s="218"/>
      <c r="I2" s="218"/>
      <c r="J2" s="218"/>
      <c r="K2" s="218"/>
      <c r="L2" s="218"/>
      <c r="M2" s="218"/>
      <c r="N2" s="28"/>
      <c r="O2" s="28"/>
      <c r="P2" s="28"/>
    </row>
    <row r="3" spans="1:16" s="27" customFormat="1" ht="16.5" customHeight="1">
      <c r="A3" s="74" t="s">
        <v>2</v>
      </c>
      <c r="B3" s="29"/>
      <c r="C3" s="29"/>
      <c r="D3" s="29"/>
      <c r="E3" s="29"/>
      <c r="F3" s="29"/>
      <c r="G3" s="29"/>
      <c r="H3" s="126"/>
      <c r="I3" s="126"/>
      <c r="J3" s="126"/>
      <c r="K3" s="126"/>
      <c r="L3" s="126"/>
      <c r="M3" s="126"/>
      <c r="N3" s="30"/>
      <c r="O3" s="30"/>
      <c r="P3" s="30"/>
    </row>
    <row r="4" spans="1:16" s="27" customFormat="1" ht="16.5" customHeight="1">
      <c r="A4" s="75"/>
      <c r="H4" s="218"/>
      <c r="I4" s="218"/>
      <c r="J4" s="218"/>
      <c r="K4" s="218"/>
      <c r="L4" s="218"/>
      <c r="M4" s="218"/>
      <c r="N4" s="28"/>
      <c r="O4" s="28"/>
      <c r="P4" s="28"/>
    </row>
    <row r="5" spans="1:16" s="27" customFormat="1" ht="16.5" customHeight="1">
      <c r="A5" s="75"/>
      <c r="H5" s="218"/>
      <c r="I5" s="218"/>
      <c r="J5" s="218"/>
      <c r="K5" s="218"/>
      <c r="L5" s="218"/>
      <c r="M5" s="218"/>
      <c r="N5" s="28"/>
      <c r="O5" s="28"/>
      <c r="P5" s="28"/>
    </row>
    <row r="6" spans="1:16" s="27" customFormat="1" ht="16.5" customHeight="1">
      <c r="H6" s="218"/>
      <c r="I6" s="218"/>
      <c r="J6" s="229" t="s">
        <v>3</v>
      </c>
      <c r="K6" s="229"/>
      <c r="L6" s="229"/>
      <c r="M6" s="218"/>
      <c r="N6" s="230" t="s">
        <v>4</v>
      </c>
      <c r="O6" s="230"/>
      <c r="P6" s="230"/>
    </row>
    <row r="7" spans="1:16" s="27" customFormat="1" ht="16.5" customHeight="1">
      <c r="H7" s="218"/>
      <c r="I7" s="218"/>
      <c r="J7" s="231" t="s">
        <v>5</v>
      </c>
      <c r="K7" s="231"/>
      <c r="L7" s="231"/>
      <c r="M7" s="206"/>
      <c r="N7" s="231" t="s">
        <v>5</v>
      </c>
      <c r="O7" s="231"/>
      <c r="P7" s="231"/>
    </row>
    <row r="8" spans="1:16" s="27" customFormat="1" ht="16.5" customHeight="1">
      <c r="H8" s="218"/>
      <c r="I8" s="218"/>
      <c r="J8" s="31" t="s">
        <v>6</v>
      </c>
      <c r="K8" s="31"/>
      <c r="L8" s="31" t="s">
        <v>7</v>
      </c>
      <c r="M8" s="28"/>
      <c r="N8" s="31" t="s">
        <v>6</v>
      </c>
      <c r="O8" s="31"/>
      <c r="P8" s="31" t="s">
        <v>7</v>
      </c>
    </row>
    <row r="9" spans="1:16" s="27" customFormat="1" ht="16.5" customHeight="1">
      <c r="H9" s="218"/>
      <c r="I9" s="218"/>
      <c r="J9" s="32" t="s">
        <v>8</v>
      </c>
      <c r="K9" s="32"/>
      <c r="L9" s="32" t="s">
        <v>9</v>
      </c>
      <c r="M9" s="207"/>
      <c r="N9" s="32" t="s">
        <v>8</v>
      </c>
      <c r="O9" s="32"/>
      <c r="P9" s="32" t="s">
        <v>9</v>
      </c>
    </row>
    <row r="10" spans="1:16" s="27" customFormat="1" ht="16.5" customHeight="1">
      <c r="H10" s="218"/>
      <c r="I10" s="218"/>
      <c r="J10" s="32" t="s">
        <v>10</v>
      </c>
      <c r="K10" s="32"/>
      <c r="L10" s="32" t="s">
        <v>11</v>
      </c>
      <c r="M10" s="207"/>
      <c r="N10" s="32" t="s">
        <v>10</v>
      </c>
      <c r="O10" s="32"/>
      <c r="P10" s="32" t="s">
        <v>11</v>
      </c>
    </row>
    <row r="11" spans="1:16" s="27" customFormat="1" ht="16.5" customHeight="1">
      <c r="H11" s="33" t="s">
        <v>12</v>
      </c>
      <c r="I11" s="218"/>
      <c r="J11" s="34" t="s">
        <v>13</v>
      </c>
      <c r="K11" s="31"/>
      <c r="L11" s="34" t="s">
        <v>13</v>
      </c>
      <c r="M11" s="31"/>
      <c r="N11" s="34" t="s">
        <v>13</v>
      </c>
      <c r="O11" s="31"/>
      <c r="P11" s="34" t="s">
        <v>13</v>
      </c>
    </row>
    <row r="12" spans="1:16" s="27" customFormat="1" ht="16.5" customHeight="1">
      <c r="H12" s="218"/>
      <c r="I12" s="218"/>
      <c r="J12" s="35"/>
      <c r="K12" s="28"/>
      <c r="L12" s="28"/>
      <c r="M12" s="218"/>
      <c r="N12" s="35"/>
      <c r="O12" s="28"/>
      <c r="P12" s="28"/>
    </row>
    <row r="13" spans="1:16" ht="16.5" customHeight="1">
      <c r="A13" s="75" t="s">
        <v>14</v>
      </c>
      <c r="H13" s="227"/>
      <c r="I13" s="227"/>
      <c r="J13" s="37"/>
      <c r="K13" s="38"/>
      <c r="L13" s="38"/>
      <c r="M13" s="227"/>
      <c r="N13" s="37"/>
    </row>
    <row r="14" spans="1:16" ht="16.5" customHeight="1">
      <c r="E14" s="39"/>
      <c r="H14" s="227"/>
      <c r="I14" s="227"/>
      <c r="J14" s="37"/>
      <c r="K14" s="38"/>
      <c r="L14" s="38"/>
      <c r="M14" s="227"/>
      <c r="N14" s="37"/>
    </row>
    <row r="15" spans="1:16" ht="16.5" customHeight="1">
      <c r="A15" s="75" t="s">
        <v>15</v>
      </c>
      <c r="B15" s="39"/>
      <c r="E15" s="39"/>
      <c r="H15" s="227"/>
      <c r="I15" s="227"/>
      <c r="J15" s="40"/>
      <c r="K15" s="38"/>
      <c r="L15" s="176"/>
      <c r="M15" s="227"/>
      <c r="N15" s="40"/>
      <c r="P15" s="176"/>
    </row>
    <row r="16" spans="1:16" ht="16.5" customHeight="1">
      <c r="A16" s="27"/>
      <c r="B16" s="39"/>
      <c r="E16" s="39"/>
      <c r="H16" s="227"/>
      <c r="I16" s="227"/>
      <c r="J16" s="37"/>
      <c r="K16" s="38"/>
      <c r="L16" s="38"/>
      <c r="M16" s="227"/>
      <c r="N16" s="37"/>
    </row>
    <row r="17" spans="1:16" ht="16.5" customHeight="1">
      <c r="A17" s="41" t="s">
        <v>16</v>
      </c>
      <c r="H17" s="227"/>
      <c r="I17" s="227"/>
      <c r="J17" s="37">
        <v>106978354</v>
      </c>
      <c r="K17" s="38"/>
      <c r="L17" s="38">
        <v>552742896</v>
      </c>
      <c r="M17" s="38"/>
      <c r="N17" s="37">
        <v>66436126</v>
      </c>
      <c r="O17" s="227"/>
      <c r="P17" s="38">
        <v>544186255</v>
      </c>
    </row>
    <row r="18" spans="1:16" ht="16.5" customHeight="1">
      <c r="A18" s="41" t="s">
        <v>17</v>
      </c>
      <c r="E18" s="39"/>
      <c r="H18" s="227">
        <v>8</v>
      </c>
      <c r="I18" s="227"/>
      <c r="J18" s="37">
        <v>789399844</v>
      </c>
      <c r="K18" s="38"/>
      <c r="L18" s="38">
        <v>698082375</v>
      </c>
      <c r="M18" s="38"/>
      <c r="N18" s="37">
        <v>610961979</v>
      </c>
      <c r="O18" s="227"/>
      <c r="P18" s="38">
        <v>622500777</v>
      </c>
    </row>
    <row r="19" spans="1:16" ht="16.5" customHeight="1">
      <c r="A19" s="41" t="s">
        <v>18</v>
      </c>
      <c r="E19" s="39"/>
      <c r="H19" s="227"/>
      <c r="I19" s="227"/>
      <c r="J19" s="37">
        <v>0</v>
      </c>
      <c r="K19" s="38"/>
      <c r="L19" s="38">
        <v>5684804</v>
      </c>
      <c r="M19" s="38"/>
      <c r="N19" s="37">
        <v>0</v>
      </c>
      <c r="O19" s="227"/>
      <c r="P19" s="38">
        <v>5684804</v>
      </c>
    </row>
    <row r="20" spans="1:16" ht="16.5" customHeight="1">
      <c r="A20" s="36" t="s">
        <v>19</v>
      </c>
      <c r="H20" s="227">
        <v>9</v>
      </c>
      <c r="I20" s="227"/>
      <c r="J20" s="37">
        <v>9549450</v>
      </c>
      <c r="K20" s="38"/>
      <c r="L20" s="38">
        <v>9790784</v>
      </c>
      <c r="M20" s="38"/>
      <c r="N20" s="37">
        <v>6937300</v>
      </c>
      <c r="O20" s="227"/>
      <c r="P20" s="38">
        <v>9630489</v>
      </c>
    </row>
    <row r="21" spans="1:16" ht="16.5" customHeight="1">
      <c r="A21" s="36" t="s">
        <v>20</v>
      </c>
      <c r="E21" s="39"/>
      <c r="H21" s="227">
        <v>19</v>
      </c>
      <c r="I21" s="227"/>
      <c r="J21" s="37">
        <v>0</v>
      </c>
      <c r="K21" s="38"/>
      <c r="L21" s="38">
        <v>0</v>
      </c>
      <c r="M21" s="38"/>
      <c r="N21" s="37">
        <v>148469875</v>
      </c>
      <c r="O21" s="227"/>
      <c r="P21" s="38">
        <v>87323303</v>
      </c>
    </row>
    <row r="22" spans="1:16" ht="16.5" customHeight="1">
      <c r="A22" s="36" t="s">
        <v>21</v>
      </c>
      <c r="E22" s="39"/>
      <c r="H22" s="227">
        <v>19</v>
      </c>
      <c r="I22" s="227"/>
      <c r="J22" s="37">
        <v>25000000</v>
      </c>
      <c r="K22" s="38"/>
      <c r="L22" s="38">
        <v>0</v>
      </c>
      <c r="M22" s="38"/>
      <c r="N22" s="37">
        <v>25000000</v>
      </c>
      <c r="O22" s="227"/>
      <c r="P22" s="38">
        <v>0</v>
      </c>
    </row>
    <row r="23" spans="1:16" ht="16.5" customHeight="1">
      <c r="A23" s="36" t="s">
        <v>22</v>
      </c>
      <c r="E23" s="39"/>
      <c r="H23" s="227"/>
      <c r="I23" s="227"/>
      <c r="J23" s="37">
        <v>2378036</v>
      </c>
      <c r="K23" s="38"/>
      <c r="L23" s="38">
        <v>2373180</v>
      </c>
      <c r="M23" s="38"/>
      <c r="N23" s="37">
        <v>2378036</v>
      </c>
      <c r="O23" s="227"/>
      <c r="P23" s="38">
        <v>2373180</v>
      </c>
    </row>
    <row r="24" spans="1:16" ht="16.5" customHeight="1">
      <c r="A24" s="36" t="s">
        <v>23</v>
      </c>
      <c r="H24" s="227"/>
      <c r="I24" s="227"/>
      <c r="J24" s="42">
        <v>34579950</v>
      </c>
      <c r="K24" s="38"/>
      <c r="L24" s="43">
        <v>11668799</v>
      </c>
      <c r="M24" s="38"/>
      <c r="N24" s="42">
        <v>25546667</v>
      </c>
      <c r="O24" s="227"/>
      <c r="P24" s="43">
        <v>6772756</v>
      </c>
    </row>
    <row r="25" spans="1:16" ht="16.5" customHeight="1">
      <c r="E25" s="39"/>
      <c r="H25" s="227"/>
      <c r="I25" s="227"/>
      <c r="J25" s="37"/>
      <c r="K25" s="38"/>
      <c r="L25" s="38"/>
      <c r="M25" s="38"/>
      <c r="N25" s="37"/>
      <c r="O25" s="227"/>
    </row>
    <row r="26" spans="1:16" ht="16.5" customHeight="1">
      <c r="A26" s="76" t="s">
        <v>24</v>
      </c>
      <c r="H26" s="227"/>
      <c r="I26" s="227"/>
      <c r="J26" s="42">
        <f>SUM(J17:J25)</f>
        <v>967885634</v>
      </c>
      <c r="K26" s="38"/>
      <c r="L26" s="43">
        <f>SUM(L17:L25)</f>
        <v>1280342838</v>
      </c>
      <c r="M26" s="38"/>
      <c r="N26" s="42">
        <f>SUM(N17:N25)</f>
        <v>885729983</v>
      </c>
      <c r="O26" s="227"/>
      <c r="P26" s="43">
        <f>SUM(P17:P25)</f>
        <v>1278471564</v>
      </c>
    </row>
    <row r="27" spans="1:16" ht="16.5" customHeight="1">
      <c r="H27" s="227"/>
      <c r="I27" s="227"/>
      <c r="J27" s="37"/>
      <c r="K27" s="38"/>
      <c r="L27" s="38"/>
      <c r="M27" s="38"/>
      <c r="N27" s="37"/>
    </row>
    <row r="28" spans="1:16" ht="16.5" customHeight="1">
      <c r="A28" s="76" t="s">
        <v>25</v>
      </c>
      <c r="H28" s="227"/>
      <c r="I28" s="227"/>
      <c r="J28" s="37"/>
      <c r="K28" s="38"/>
      <c r="L28" s="38"/>
      <c r="M28" s="38"/>
      <c r="N28" s="37"/>
      <c r="O28" s="227"/>
    </row>
    <row r="29" spans="1:16" ht="16.5" customHeight="1">
      <c r="A29" s="27"/>
      <c r="H29" s="227"/>
      <c r="I29" s="227"/>
      <c r="J29" s="37"/>
      <c r="K29" s="38"/>
      <c r="L29" s="38"/>
      <c r="M29" s="38"/>
      <c r="N29" s="37"/>
      <c r="O29" s="227"/>
    </row>
    <row r="30" spans="1:16" ht="16.5" customHeight="1">
      <c r="A30" s="77" t="s">
        <v>26</v>
      </c>
      <c r="H30" s="227"/>
      <c r="I30" s="227"/>
      <c r="J30" s="37">
        <v>90848454</v>
      </c>
      <c r="K30" s="38"/>
      <c r="L30" s="38">
        <v>87129826</v>
      </c>
      <c r="M30" s="38"/>
      <c r="N30" s="37">
        <v>84192326</v>
      </c>
      <c r="O30" s="227"/>
      <c r="P30" s="38">
        <v>83819826</v>
      </c>
    </row>
    <row r="31" spans="1:16" ht="16.5" customHeight="1">
      <c r="A31" s="77" t="s">
        <v>27</v>
      </c>
      <c r="H31" s="227"/>
      <c r="I31" s="227"/>
      <c r="J31" s="37">
        <v>0</v>
      </c>
      <c r="K31" s="38"/>
      <c r="L31" s="38">
        <v>3649096</v>
      </c>
      <c r="M31" s="38"/>
      <c r="N31" s="37">
        <v>0</v>
      </c>
      <c r="O31" s="227"/>
      <c r="P31" s="38">
        <v>3649096</v>
      </c>
    </row>
    <row r="32" spans="1:16" ht="16.5" customHeight="1">
      <c r="A32" s="77" t="s">
        <v>28</v>
      </c>
      <c r="H32" s="227">
        <v>10</v>
      </c>
      <c r="I32" s="227"/>
      <c r="J32" s="37">
        <v>0</v>
      </c>
      <c r="K32" s="38"/>
      <c r="L32" s="38">
        <v>0</v>
      </c>
      <c r="M32" s="38"/>
      <c r="N32" s="37">
        <v>65134575</v>
      </c>
      <c r="O32" s="227"/>
      <c r="P32" s="38">
        <v>13624575</v>
      </c>
    </row>
    <row r="33" spans="1:16" ht="16.5" customHeight="1">
      <c r="A33" s="77" t="s">
        <v>29</v>
      </c>
      <c r="H33" s="227">
        <v>10</v>
      </c>
      <c r="I33" s="227"/>
      <c r="J33" s="37">
        <v>92158378</v>
      </c>
      <c r="K33" s="38"/>
      <c r="L33" s="38">
        <v>0</v>
      </c>
      <c r="M33" s="38"/>
      <c r="N33" s="37">
        <v>95000040</v>
      </c>
      <c r="O33" s="227"/>
      <c r="P33" s="38">
        <v>0</v>
      </c>
    </row>
    <row r="34" spans="1:16" ht="16.5" customHeight="1">
      <c r="A34" s="77" t="s">
        <v>30</v>
      </c>
      <c r="H34" s="227">
        <v>11</v>
      </c>
      <c r="I34" s="227"/>
      <c r="J34" s="37">
        <v>379868029</v>
      </c>
      <c r="K34" s="38"/>
      <c r="L34" s="38">
        <v>172268548</v>
      </c>
      <c r="M34" s="38"/>
      <c r="N34" s="37">
        <v>378572608</v>
      </c>
      <c r="O34" s="227"/>
      <c r="P34" s="38">
        <v>170785031</v>
      </c>
    </row>
    <row r="35" spans="1:16" ht="16.5" customHeight="1">
      <c r="A35" s="77" t="s">
        <v>31</v>
      </c>
      <c r="H35" s="227">
        <v>11</v>
      </c>
      <c r="I35" s="227"/>
      <c r="J35" s="37">
        <v>16648033</v>
      </c>
      <c r="K35" s="38"/>
      <c r="L35" s="38">
        <v>17494872</v>
      </c>
      <c r="M35" s="38"/>
      <c r="N35" s="37">
        <v>14202321</v>
      </c>
      <c r="O35" s="227"/>
      <c r="P35" s="38">
        <v>17494872</v>
      </c>
    </row>
    <row r="36" spans="1:16" ht="16.5" customHeight="1">
      <c r="A36" s="77" t="s">
        <v>32</v>
      </c>
      <c r="H36" s="227">
        <v>11</v>
      </c>
      <c r="I36" s="227"/>
      <c r="J36" s="37">
        <v>3958305</v>
      </c>
      <c r="K36" s="38"/>
      <c r="L36" s="38">
        <v>4434249</v>
      </c>
      <c r="M36" s="38"/>
      <c r="N36" s="37">
        <v>3873201</v>
      </c>
      <c r="O36" s="227"/>
      <c r="P36" s="38">
        <v>4414977</v>
      </c>
    </row>
    <row r="37" spans="1:16" ht="16.5" customHeight="1">
      <c r="A37" s="77" t="s">
        <v>33</v>
      </c>
      <c r="H37" s="227"/>
      <c r="I37" s="227"/>
      <c r="J37" s="37">
        <v>20174506</v>
      </c>
      <c r="K37" s="38"/>
      <c r="L37" s="38">
        <v>21295065</v>
      </c>
      <c r="M37" s="38"/>
      <c r="N37" s="37">
        <v>11007820</v>
      </c>
      <c r="O37" s="227"/>
      <c r="P37" s="38">
        <v>10635004</v>
      </c>
    </row>
    <row r="38" spans="1:16" ht="16.5" customHeight="1">
      <c r="A38" s="36" t="s">
        <v>34</v>
      </c>
      <c r="H38" s="227">
        <v>0</v>
      </c>
      <c r="I38" s="227"/>
      <c r="J38" s="42">
        <v>7343908</v>
      </c>
      <c r="K38" s="38"/>
      <c r="L38" s="43">
        <v>3764890</v>
      </c>
      <c r="M38" s="38"/>
      <c r="N38" s="42">
        <v>5894649</v>
      </c>
      <c r="O38" s="227"/>
      <c r="P38" s="43">
        <v>1980659</v>
      </c>
    </row>
    <row r="39" spans="1:16" ht="16.5" customHeight="1">
      <c r="E39" s="39"/>
      <c r="H39" s="227"/>
      <c r="I39" s="227"/>
      <c r="J39" s="37"/>
      <c r="K39" s="38"/>
      <c r="L39" s="38"/>
      <c r="M39" s="38"/>
      <c r="N39" s="37"/>
      <c r="O39" s="227"/>
    </row>
    <row r="40" spans="1:16" ht="16.5" customHeight="1">
      <c r="A40" s="76" t="s">
        <v>35</v>
      </c>
      <c r="H40" s="227"/>
      <c r="I40" s="227"/>
      <c r="J40" s="42">
        <f>SUM(J30:J39)</f>
        <v>610999613</v>
      </c>
      <c r="K40" s="38"/>
      <c r="L40" s="43">
        <f>SUM(L30:L39)</f>
        <v>310036546</v>
      </c>
      <c r="M40" s="38"/>
      <c r="N40" s="42">
        <f>SUM(N30:N39)</f>
        <v>657877540</v>
      </c>
      <c r="O40" s="227"/>
      <c r="P40" s="43">
        <f>SUM(P30:P39)</f>
        <v>306404040</v>
      </c>
    </row>
    <row r="41" spans="1:16" ht="16.5" customHeight="1">
      <c r="A41" s="41"/>
      <c r="H41" s="227"/>
      <c r="I41" s="227"/>
      <c r="J41" s="37"/>
      <c r="K41" s="38"/>
      <c r="L41" s="38"/>
      <c r="M41" s="38"/>
      <c r="N41" s="37"/>
    </row>
    <row r="42" spans="1:16" ht="16.5" customHeight="1" thickBot="1">
      <c r="A42" s="27" t="s">
        <v>36</v>
      </c>
      <c r="H42" s="227"/>
      <c r="I42" s="227"/>
      <c r="J42" s="44">
        <f>SUM(J26+J40)</f>
        <v>1578885247</v>
      </c>
      <c r="K42" s="38"/>
      <c r="L42" s="177">
        <f>SUM(L26+L40)</f>
        <v>1590379384</v>
      </c>
      <c r="M42" s="38"/>
      <c r="N42" s="44">
        <f>SUM(N26+N40)</f>
        <v>1543607523</v>
      </c>
      <c r="O42" s="227"/>
      <c r="P42" s="177">
        <f>SUM(P26+P40)</f>
        <v>1584875604</v>
      </c>
    </row>
    <row r="43" spans="1:16" ht="16.5" customHeight="1" thickTop="1">
      <c r="A43" s="27"/>
      <c r="H43" s="227"/>
      <c r="I43" s="227"/>
      <c r="J43" s="38"/>
      <c r="K43" s="38"/>
      <c r="L43" s="38"/>
      <c r="M43" s="38"/>
    </row>
    <row r="44" spans="1:16" ht="16.5" customHeight="1">
      <c r="A44" s="27"/>
      <c r="H44" s="227"/>
      <c r="I44" s="227"/>
      <c r="J44" s="38"/>
      <c r="K44" s="38"/>
      <c r="L44" s="38"/>
      <c r="M44" s="38"/>
      <c r="O44" s="227"/>
    </row>
    <row r="45" spans="1:16" ht="16.5" customHeight="1">
      <c r="A45" s="27"/>
      <c r="H45" s="227"/>
      <c r="I45" s="227"/>
      <c r="J45" s="38"/>
      <c r="K45" s="38"/>
      <c r="L45" s="38"/>
      <c r="M45" s="38"/>
      <c r="O45" s="227"/>
    </row>
    <row r="46" spans="1:16" s="41" customFormat="1" ht="16.5" customHeight="1">
      <c r="A46" s="228" t="s">
        <v>37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</row>
    <row r="47" spans="1:16" s="41" customFormat="1" ht="16.5" customHeight="1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</row>
    <row r="48" spans="1:16" s="41" customFormat="1" ht="16.5" customHeight="1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</row>
    <row r="49" spans="1:16" ht="21.95" customHeight="1">
      <c r="A49" s="79" t="s">
        <v>38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  <c r="O49" s="47"/>
      <c r="P49" s="47"/>
    </row>
    <row r="50" spans="1:16" s="27" customFormat="1" ht="16.5" customHeight="1">
      <c r="A50" s="27" t="str">
        <f>A1</f>
        <v xml:space="preserve">PROEN Corp Public Company Limited </v>
      </c>
      <c r="H50" s="218"/>
      <c r="I50" s="218"/>
      <c r="J50" s="218"/>
      <c r="K50" s="218"/>
      <c r="L50" s="218"/>
      <c r="M50" s="218"/>
      <c r="N50" s="28"/>
      <c r="O50" s="28"/>
      <c r="P50" s="28"/>
    </row>
    <row r="51" spans="1:16" s="27" customFormat="1" ht="16.5" customHeight="1">
      <c r="A51" s="76" t="s">
        <v>39</v>
      </c>
      <c r="H51" s="218"/>
      <c r="I51" s="218"/>
      <c r="J51" s="218"/>
      <c r="K51" s="218"/>
      <c r="L51" s="218"/>
      <c r="M51" s="218"/>
      <c r="N51" s="28"/>
      <c r="O51" s="28"/>
      <c r="P51" s="28"/>
    </row>
    <row r="52" spans="1:16" s="27" customFormat="1" ht="16.5" customHeight="1">
      <c r="A52" s="80" t="str">
        <f>A3</f>
        <v>As at 30 September 2023</v>
      </c>
      <c r="B52" s="29"/>
      <c r="C52" s="29"/>
      <c r="D52" s="29"/>
      <c r="E52" s="29"/>
      <c r="F52" s="29"/>
      <c r="G52" s="29"/>
      <c r="H52" s="126"/>
      <c r="I52" s="126"/>
      <c r="J52" s="126"/>
      <c r="K52" s="126"/>
      <c r="L52" s="126"/>
      <c r="M52" s="126"/>
      <c r="N52" s="30"/>
      <c r="O52" s="30"/>
      <c r="P52" s="30"/>
    </row>
    <row r="53" spans="1:16" s="27" customFormat="1" ht="16.5" customHeight="1">
      <c r="A53" s="81"/>
      <c r="H53" s="218"/>
      <c r="I53" s="218"/>
      <c r="J53" s="218"/>
      <c r="K53" s="218"/>
      <c r="L53" s="218"/>
      <c r="M53" s="218"/>
      <c r="N53" s="28"/>
      <c r="O53" s="28"/>
      <c r="P53" s="28"/>
    </row>
    <row r="54" spans="1:16" s="27" customFormat="1" ht="16.5" customHeight="1">
      <c r="H54" s="218"/>
      <c r="I54" s="218"/>
      <c r="J54" s="218"/>
      <c r="K54" s="218"/>
      <c r="L54" s="218"/>
      <c r="M54" s="218"/>
      <c r="N54" s="28"/>
      <c r="O54" s="28"/>
      <c r="P54" s="28"/>
    </row>
    <row r="55" spans="1:16" s="27" customFormat="1" ht="16.5" customHeight="1">
      <c r="H55" s="218"/>
      <c r="I55" s="218"/>
      <c r="J55" s="229" t="s">
        <v>3</v>
      </c>
      <c r="K55" s="229"/>
      <c r="L55" s="229"/>
      <c r="M55" s="218"/>
      <c r="N55" s="230" t="s">
        <v>4</v>
      </c>
      <c r="O55" s="230"/>
      <c r="P55" s="230"/>
    </row>
    <row r="56" spans="1:16" s="27" customFormat="1" ht="16.5" customHeight="1">
      <c r="H56" s="218"/>
      <c r="I56" s="218"/>
      <c r="J56" s="231" t="s">
        <v>5</v>
      </c>
      <c r="K56" s="231"/>
      <c r="L56" s="231"/>
      <c r="M56" s="206"/>
      <c r="N56" s="231" t="s">
        <v>5</v>
      </c>
      <c r="O56" s="231"/>
      <c r="P56" s="231"/>
    </row>
    <row r="57" spans="1:16" s="27" customFormat="1" ht="16.5" customHeight="1">
      <c r="H57" s="218"/>
      <c r="I57" s="218"/>
      <c r="J57" s="31" t="s">
        <v>6</v>
      </c>
      <c r="K57" s="31"/>
      <c r="L57" s="31" t="s">
        <v>7</v>
      </c>
      <c r="M57" s="28"/>
      <c r="N57" s="31" t="s">
        <v>6</v>
      </c>
      <c r="O57" s="31"/>
      <c r="P57" s="31" t="s">
        <v>7</v>
      </c>
    </row>
    <row r="58" spans="1:16" s="27" customFormat="1" ht="16.5" customHeight="1">
      <c r="H58" s="218"/>
      <c r="I58" s="218"/>
      <c r="J58" s="32" t="s">
        <v>8</v>
      </c>
      <c r="K58" s="32"/>
      <c r="L58" s="32" t="s">
        <v>9</v>
      </c>
      <c r="M58" s="207"/>
      <c r="N58" s="32" t="s">
        <v>8</v>
      </c>
      <c r="O58" s="32"/>
      <c r="P58" s="32" t="s">
        <v>9</v>
      </c>
    </row>
    <row r="59" spans="1:16" s="27" customFormat="1" ht="16.5" customHeight="1">
      <c r="H59" s="218"/>
      <c r="I59" s="218"/>
      <c r="J59" s="32" t="s">
        <v>10</v>
      </c>
      <c r="K59" s="32"/>
      <c r="L59" s="32" t="s">
        <v>11</v>
      </c>
      <c r="M59" s="207"/>
      <c r="N59" s="32" t="s">
        <v>10</v>
      </c>
      <c r="O59" s="32"/>
      <c r="P59" s="32" t="s">
        <v>11</v>
      </c>
    </row>
    <row r="60" spans="1:16" s="27" customFormat="1" ht="16.5" customHeight="1">
      <c r="H60" s="33" t="s">
        <v>12</v>
      </c>
      <c r="I60" s="218"/>
      <c r="J60" s="34" t="s">
        <v>13</v>
      </c>
      <c r="K60" s="31"/>
      <c r="L60" s="34" t="s">
        <v>13</v>
      </c>
      <c r="M60" s="31"/>
      <c r="N60" s="34" t="s">
        <v>13</v>
      </c>
      <c r="O60" s="31"/>
      <c r="P60" s="34" t="s">
        <v>13</v>
      </c>
    </row>
    <row r="61" spans="1:16" s="27" customFormat="1" ht="16.5" customHeight="1">
      <c r="H61" s="218"/>
      <c r="I61" s="218"/>
      <c r="J61" s="35"/>
      <c r="K61" s="28"/>
      <c r="L61" s="28"/>
      <c r="M61" s="218"/>
      <c r="N61" s="35"/>
      <c r="O61" s="28"/>
      <c r="P61" s="28"/>
    </row>
    <row r="62" spans="1:16" ht="16.5" customHeight="1">
      <c r="A62" s="81" t="s">
        <v>40</v>
      </c>
      <c r="H62" s="227"/>
      <c r="I62" s="227"/>
      <c r="J62" s="48"/>
      <c r="K62" s="227"/>
      <c r="L62" s="227"/>
      <c r="M62" s="227"/>
      <c r="N62" s="37"/>
    </row>
    <row r="63" spans="1:16" ht="16.5" customHeight="1">
      <c r="E63" s="39"/>
      <c r="H63" s="227"/>
      <c r="I63" s="227"/>
      <c r="J63" s="48"/>
      <c r="K63" s="227"/>
      <c r="L63" s="227"/>
      <c r="M63" s="227"/>
      <c r="N63" s="37"/>
    </row>
    <row r="64" spans="1:16" ht="16.5" customHeight="1">
      <c r="A64" s="27" t="s">
        <v>41</v>
      </c>
      <c r="E64" s="39"/>
      <c r="H64" s="227"/>
      <c r="I64" s="227"/>
      <c r="J64" s="49"/>
      <c r="K64" s="50"/>
      <c r="L64" s="50"/>
      <c r="M64" s="227"/>
      <c r="N64" s="37"/>
    </row>
    <row r="65" spans="1:16" ht="16.5" customHeight="1">
      <c r="E65" s="39"/>
      <c r="H65" s="227"/>
      <c r="I65" s="227"/>
      <c r="J65" s="51"/>
      <c r="K65" s="227"/>
      <c r="L65" s="178"/>
      <c r="M65" s="227"/>
      <c r="N65" s="37"/>
    </row>
    <row r="66" spans="1:16" ht="16.5" customHeight="1">
      <c r="A66" s="36" t="s">
        <v>42</v>
      </c>
      <c r="E66" s="39"/>
      <c r="H66" s="227">
        <v>12</v>
      </c>
      <c r="I66" s="227"/>
      <c r="J66" s="37">
        <v>2810146</v>
      </c>
      <c r="K66" s="38"/>
      <c r="L66" s="38">
        <v>2174767</v>
      </c>
      <c r="M66" s="38"/>
      <c r="N66" s="37">
        <v>0</v>
      </c>
      <c r="O66" s="227"/>
      <c r="P66" s="38">
        <v>0</v>
      </c>
    </row>
    <row r="67" spans="1:16" ht="16.5" customHeight="1">
      <c r="A67" s="36" t="s">
        <v>43</v>
      </c>
      <c r="H67" s="227">
        <v>14</v>
      </c>
      <c r="I67" s="227"/>
      <c r="J67" s="37">
        <v>434103541</v>
      </c>
      <c r="K67" s="38"/>
      <c r="L67" s="38">
        <v>506184809</v>
      </c>
      <c r="M67" s="38"/>
      <c r="N67" s="37">
        <v>379864054</v>
      </c>
      <c r="O67" s="227"/>
      <c r="P67" s="38">
        <v>475820000</v>
      </c>
    </row>
    <row r="68" spans="1:16" ht="16.5" customHeight="1">
      <c r="A68" s="77" t="s">
        <v>44</v>
      </c>
      <c r="B68" s="41"/>
      <c r="H68" s="227"/>
      <c r="I68" s="227"/>
      <c r="J68" s="37"/>
      <c r="K68" s="38"/>
      <c r="L68" s="38"/>
      <c r="M68" s="38"/>
      <c r="N68" s="37"/>
      <c r="O68" s="227"/>
    </row>
    <row r="69" spans="1:16" ht="16.5" customHeight="1">
      <c r="A69" s="77"/>
      <c r="B69" s="41" t="s">
        <v>45</v>
      </c>
      <c r="H69" s="227">
        <v>12</v>
      </c>
      <c r="I69" s="227"/>
      <c r="J69" s="37">
        <v>13721561</v>
      </c>
      <c r="K69" s="38"/>
      <c r="L69" s="38">
        <v>14836694</v>
      </c>
      <c r="M69" s="38"/>
      <c r="N69" s="37">
        <v>11789425</v>
      </c>
      <c r="O69" s="227"/>
      <c r="P69" s="38">
        <v>12974046</v>
      </c>
    </row>
    <row r="70" spans="1:16" ht="16.5" customHeight="1">
      <c r="A70" s="36" t="s">
        <v>46</v>
      </c>
      <c r="H70" s="227">
        <v>13</v>
      </c>
      <c r="I70" s="227"/>
      <c r="J70" s="37">
        <v>9914900</v>
      </c>
      <c r="K70" s="38"/>
      <c r="L70" s="38">
        <v>14750815</v>
      </c>
      <c r="M70" s="38"/>
      <c r="N70" s="37">
        <v>9586909</v>
      </c>
      <c r="O70" s="227"/>
      <c r="P70" s="38">
        <v>14750815</v>
      </c>
    </row>
    <row r="71" spans="1:16" ht="16.5" customHeight="1">
      <c r="A71" s="36" t="s">
        <v>47</v>
      </c>
      <c r="H71" s="227">
        <v>12</v>
      </c>
      <c r="I71" s="227"/>
      <c r="J71" s="37">
        <v>497813666</v>
      </c>
      <c r="K71" s="38"/>
      <c r="L71" s="38">
        <v>0</v>
      </c>
      <c r="M71" s="38"/>
      <c r="N71" s="37">
        <v>497813666</v>
      </c>
      <c r="O71" s="227"/>
      <c r="P71" s="38">
        <v>0</v>
      </c>
    </row>
    <row r="72" spans="1:16" ht="16.5" customHeight="1">
      <c r="A72" s="36" t="s">
        <v>48</v>
      </c>
      <c r="C72" s="27"/>
      <c r="H72" s="227"/>
      <c r="I72" s="227"/>
      <c r="J72" s="42">
        <v>11981676</v>
      </c>
      <c r="K72" s="38"/>
      <c r="L72" s="43">
        <v>14339237</v>
      </c>
      <c r="M72" s="38"/>
      <c r="N72" s="42">
        <v>8317398</v>
      </c>
      <c r="O72" s="227"/>
      <c r="P72" s="43">
        <v>12058741</v>
      </c>
    </row>
    <row r="73" spans="1:16" ht="16.5" customHeight="1">
      <c r="E73" s="39"/>
      <c r="H73" s="227"/>
      <c r="I73" s="227"/>
      <c r="J73" s="37"/>
      <c r="K73" s="38"/>
      <c r="L73" s="38"/>
      <c r="M73" s="38"/>
      <c r="N73" s="37"/>
      <c r="O73" s="227"/>
    </row>
    <row r="74" spans="1:16" ht="16.5" customHeight="1">
      <c r="A74" s="76" t="s">
        <v>49</v>
      </c>
      <c r="H74" s="227"/>
      <c r="I74" s="227"/>
      <c r="J74" s="42">
        <f>SUM(J66:J73)</f>
        <v>970345490</v>
      </c>
      <c r="K74" s="38"/>
      <c r="L74" s="43">
        <f>SUM(L66:L73)</f>
        <v>552286322</v>
      </c>
      <c r="M74" s="38"/>
      <c r="N74" s="42">
        <f>SUM(N66:N73)</f>
        <v>907371452</v>
      </c>
      <c r="O74" s="227"/>
      <c r="P74" s="43">
        <f>SUM(P66:P73)</f>
        <v>515603602</v>
      </c>
    </row>
    <row r="75" spans="1:16" ht="16.5" customHeight="1">
      <c r="E75" s="39"/>
      <c r="H75" s="227"/>
      <c r="I75" s="227"/>
      <c r="J75" s="37"/>
      <c r="K75" s="38"/>
      <c r="L75" s="38"/>
      <c r="M75" s="38"/>
      <c r="N75" s="37"/>
    </row>
    <row r="76" spans="1:16" ht="16.5" customHeight="1">
      <c r="A76" s="27" t="s">
        <v>50</v>
      </c>
      <c r="H76" s="227"/>
      <c r="I76" s="36"/>
      <c r="J76" s="37"/>
      <c r="K76" s="38"/>
      <c r="L76" s="38"/>
      <c r="M76" s="38"/>
      <c r="N76" s="37"/>
      <c r="O76" s="36"/>
    </row>
    <row r="77" spans="1:16" ht="16.5" customHeight="1">
      <c r="E77" s="39"/>
      <c r="H77" s="227"/>
      <c r="I77" s="227"/>
      <c r="J77" s="37"/>
      <c r="K77" s="38"/>
      <c r="L77" s="38"/>
      <c r="M77" s="38"/>
      <c r="N77" s="37"/>
      <c r="O77" s="227"/>
    </row>
    <row r="78" spans="1:16" ht="16.5" customHeight="1">
      <c r="A78" s="36" t="s">
        <v>51</v>
      </c>
      <c r="E78" s="39"/>
      <c r="H78" s="227"/>
      <c r="I78" s="227"/>
      <c r="J78" s="37">
        <v>813464</v>
      </c>
      <c r="K78" s="38"/>
      <c r="L78" s="38">
        <v>0</v>
      </c>
      <c r="M78" s="38"/>
      <c r="N78" s="37">
        <v>813464</v>
      </c>
      <c r="O78" s="36"/>
      <c r="P78" s="38">
        <v>0</v>
      </c>
    </row>
    <row r="79" spans="1:16" ht="16.5" customHeight="1">
      <c r="A79" s="36" t="s">
        <v>52</v>
      </c>
      <c r="H79" s="227"/>
      <c r="I79" s="36"/>
      <c r="J79" s="37"/>
      <c r="K79" s="38"/>
      <c r="L79" s="38"/>
      <c r="M79" s="38"/>
      <c r="N79" s="37"/>
      <c r="O79" s="227"/>
    </row>
    <row r="80" spans="1:16" ht="16.5" customHeight="1">
      <c r="B80" s="36" t="s">
        <v>53</v>
      </c>
      <c r="H80" s="227">
        <v>12</v>
      </c>
      <c r="I80" s="36"/>
      <c r="J80" s="37">
        <v>22633129</v>
      </c>
      <c r="K80" s="38"/>
      <c r="L80" s="38">
        <v>32537087</v>
      </c>
      <c r="M80" s="38"/>
      <c r="N80" s="37">
        <v>21659397</v>
      </c>
      <c r="O80" s="227"/>
      <c r="P80" s="38">
        <v>30140102</v>
      </c>
    </row>
    <row r="81" spans="1:16" ht="16.5" customHeight="1">
      <c r="A81" s="36" t="s">
        <v>54</v>
      </c>
      <c r="H81" s="227">
        <v>12</v>
      </c>
      <c r="I81" s="36"/>
      <c r="J81" s="37">
        <v>0</v>
      </c>
      <c r="K81" s="38"/>
      <c r="L81" s="38">
        <v>494811722</v>
      </c>
      <c r="M81" s="38"/>
      <c r="N81" s="37">
        <v>0</v>
      </c>
      <c r="O81" s="227"/>
      <c r="P81" s="38">
        <v>494811722</v>
      </c>
    </row>
    <row r="82" spans="1:16" ht="16.5" customHeight="1">
      <c r="A82" s="36" t="s">
        <v>55</v>
      </c>
      <c r="E82" s="39"/>
      <c r="H82" s="227">
        <v>13</v>
      </c>
      <c r="I82" s="227"/>
      <c r="J82" s="37">
        <v>7586141</v>
      </c>
      <c r="K82" s="38"/>
      <c r="L82" s="38">
        <v>13089978</v>
      </c>
      <c r="M82" s="38"/>
      <c r="N82" s="37">
        <v>6159064</v>
      </c>
      <c r="O82" s="36"/>
      <c r="P82" s="38">
        <v>13089978</v>
      </c>
    </row>
    <row r="83" spans="1:16" ht="16.5" customHeight="1">
      <c r="A83" s="41" t="s">
        <v>56</v>
      </c>
      <c r="H83" s="227"/>
      <c r="I83" s="36"/>
      <c r="J83" s="37">
        <v>20351634</v>
      </c>
      <c r="K83" s="38"/>
      <c r="L83" s="38">
        <v>17114310</v>
      </c>
      <c r="M83" s="38"/>
      <c r="N83" s="37">
        <v>19960987</v>
      </c>
      <c r="O83" s="36"/>
      <c r="P83" s="38">
        <v>16813472</v>
      </c>
    </row>
    <row r="84" spans="1:16" ht="16.5" customHeight="1">
      <c r="A84" s="41" t="s">
        <v>57</v>
      </c>
      <c r="H84" s="227"/>
      <c r="I84" s="36"/>
      <c r="J84" s="42">
        <v>8061869</v>
      </c>
      <c r="K84" s="38"/>
      <c r="L84" s="43">
        <v>8651942</v>
      </c>
      <c r="M84" s="38"/>
      <c r="N84" s="42">
        <v>8061869</v>
      </c>
      <c r="O84" s="36"/>
      <c r="P84" s="43">
        <v>8651942</v>
      </c>
    </row>
    <row r="85" spans="1:16" ht="16.5" customHeight="1">
      <c r="H85" s="227"/>
      <c r="I85" s="36"/>
      <c r="J85" s="37"/>
      <c r="K85" s="38"/>
      <c r="L85" s="38"/>
      <c r="M85" s="38"/>
      <c r="N85" s="37"/>
      <c r="O85" s="36"/>
    </row>
    <row r="86" spans="1:16" ht="16.5" customHeight="1">
      <c r="A86" s="76" t="s">
        <v>58</v>
      </c>
      <c r="H86" s="227"/>
      <c r="I86" s="36"/>
      <c r="J86" s="42">
        <f>SUM(J78:J84)</f>
        <v>59446237</v>
      </c>
      <c r="K86" s="38"/>
      <c r="L86" s="43">
        <f>SUM(L78:L84)</f>
        <v>566205039</v>
      </c>
      <c r="M86" s="38"/>
      <c r="N86" s="42">
        <f>SUM(N78:N84)</f>
        <v>56654781</v>
      </c>
      <c r="O86" s="36"/>
      <c r="P86" s="43">
        <f>SUM(P78:P84)</f>
        <v>563507216</v>
      </c>
    </row>
    <row r="87" spans="1:16" ht="16.5" customHeight="1">
      <c r="A87" s="41"/>
      <c r="H87" s="227"/>
      <c r="I87" s="227"/>
      <c r="J87" s="37"/>
      <c r="K87" s="38"/>
      <c r="L87" s="38"/>
      <c r="M87" s="38"/>
      <c r="N87" s="37"/>
    </row>
    <row r="88" spans="1:16" ht="16.5" customHeight="1">
      <c r="A88" s="27" t="s">
        <v>59</v>
      </c>
      <c r="C88" s="27"/>
      <c r="H88" s="227"/>
      <c r="I88" s="227"/>
      <c r="J88" s="42">
        <f>SUM(J74+J86)</f>
        <v>1029791727</v>
      </c>
      <c r="K88" s="38"/>
      <c r="L88" s="43">
        <f>SUM(L74+L86)</f>
        <v>1118491361</v>
      </c>
      <c r="M88" s="38"/>
      <c r="N88" s="42">
        <f>SUM(N74+N86)</f>
        <v>964026233</v>
      </c>
      <c r="O88" s="227"/>
      <c r="P88" s="43">
        <f>SUM(P74+P86)</f>
        <v>1079110818</v>
      </c>
    </row>
    <row r="89" spans="1:16" ht="16.5" customHeight="1">
      <c r="H89" s="227"/>
      <c r="I89" s="227"/>
      <c r="J89" s="50"/>
      <c r="K89" s="50"/>
      <c r="L89" s="50"/>
      <c r="M89" s="50"/>
      <c r="N89" s="50"/>
      <c r="O89" s="50"/>
      <c r="P89" s="50"/>
    </row>
    <row r="90" spans="1:16" ht="16.5" customHeight="1">
      <c r="H90" s="227"/>
      <c r="I90" s="227"/>
      <c r="J90" s="227"/>
      <c r="K90" s="227"/>
      <c r="L90" s="227"/>
      <c r="M90" s="227"/>
      <c r="N90" s="227"/>
      <c r="O90" s="227"/>
      <c r="P90" s="227"/>
    </row>
    <row r="91" spans="1:16" ht="21" customHeight="1">
      <c r="H91" s="227"/>
      <c r="I91" s="227"/>
      <c r="J91" s="227"/>
      <c r="K91" s="227"/>
      <c r="L91" s="227"/>
      <c r="M91" s="227"/>
      <c r="N91" s="227"/>
      <c r="O91" s="227"/>
      <c r="P91" s="227"/>
    </row>
    <row r="92" spans="1:16" ht="18" customHeight="1">
      <c r="H92" s="227"/>
      <c r="I92" s="227"/>
      <c r="J92" s="227"/>
      <c r="K92" s="227"/>
      <c r="L92" s="227"/>
      <c r="M92" s="227"/>
      <c r="N92" s="227"/>
      <c r="O92" s="227"/>
      <c r="P92" s="227"/>
    </row>
    <row r="93" spans="1:16" ht="16.5" customHeight="1">
      <c r="H93" s="227"/>
      <c r="I93" s="227"/>
      <c r="J93" s="227"/>
      <c r="K93" s="227"/>
      <c r="L93" s="227"/>
      <c r="M93" s="227"/>
      <c r="N93" s="227"/>
      <c r="O93" s="227"/>
      <c r="P93" s="227"/>
    </row>
    <row r="94" spans="1:16" ht="17.25" customHeight="1">
      <c r="A94" s="41"/>
      <c r="H94" s="227"/>
      <c r="I94" s="36"/>
      <c r="J94" s="38"/>
      <c r="K94" s="38"/>
      <c r="L94" s="38"/>
      <c r="M94" s="36"/>
    </row>
    <row r="95" spans="1:16" s="45" customFormat="1" ht="16.5" customHeight="1">
      <c r="A95" s="228" t="s">
        <v>37</v>
      </c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</row>
    <row r="96" spans="1:16" s="45" customFormat="1" ht="26.25" customHeight="1">
      <c r="A96" s="227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</row>
    <row r="97" spans="1:16" ht="21.95" customHeight="1">
      <c r="A97" s="46" t="s">
        <v>38</v>
      </c>
      <c r="B97" s="46"/>
      <c r="C97" s="46"/>
      <c r="D97" s="46"/>
      <c r="E97" s="46"/>
      <c r="F97" s="46"/>
      <c r="G97" s="46"/>
      <c r="H97" s="52"/>
      <c r="I97" s="52"/>
      <c r="J97" s="52"/>
      <c r="K97" s="52"/>
      <c r="L97" s="52"/>
      <c r="M97" s="52"/>
      <c r="N97" s="43"/>
      <c r="O97" s="43"/>
      <c r="P97" s="43"/>
    </row>
    <row r="98" spans="1:16" s="27" customFormat="1" ht="16.5" customHeight="1">
      <c r="A98" s="27" t="str">
        <f>A1</f>
        <v xml:space="preserve">PROEN Corp Public Company Limited </v>
      </c>
      <c r="H98" s="218"/>
      <c r="I98" s="218"/>
      <c r="J98" s="218"/>
      <c r="K98" s="218"/>
      <c r="L98" s="218"/>
      <c r="M98" s="218"/>
      <c r="N98" s="28"/>
      <c r="O98" s="28"/>
      <c r="P98" s="28"/>
    </row>
    <row r="99" spans="1:16" s="27" customFormat="1" ht="16.5" customHeight="1">
      <c r="A99" s="27" t="s">
        <v>39</v>
      </c>
      <c r="H99" s="218"/>
      <c r="I99" s="218"/>
      <c r="J99" s="218"/>
      <c r="K99" s="218"/>
      <c r="L99" s="218"/>
      <c r="M99" s="218"/>
      <c r="N99" s="28"/>
      <c r="O99" s="28"/>
      <c r="P99" s="28"/>
    </row>
    <row r="100" spans="1:16" s="27" customFormat="1" ht="16.5" customHeight="1">
      <c r="A100" s="74" t="str">
        <f>A52</f>
        <v>As at 30 September 2023</v>
      </c>
      <c r="B100" s="29"/>
      <c r="C100" s="29"/>
      <c r="D100" s="29"/>
      <c r="E100" s="29"/>
      <c r="F100" s="29"/>
      <c r="G100" s="29"/>
      <c r="H100" s="126"/>
      <c r="I100" s="126"/>
      <c r="J100" s="126"/>
      <c r="K100" s="126"/>
      <c r="L100" s="126"/>
      <c r="M100" s="126"/>
      <c r="N100" s="30"/>
      <c r="O100" s="30"/>
      <c r="P100" s="30"/>
    </row>
    <row r="101" spans="1:16" s="27" customFormat="1" ht="16.5" customHeight="1">
      <c r="A101" s="75"/>
      <c r="H101" s="218"/>
      <c r="I101" s="218"/>
      <c r="J101" s="218"/>
      <c r="K101" s="218"/>
      <c r="L101" s="218"/>
      <c r="M101" s="218"/>
      <c r="N101" s="28"/>
      <c r="O101" s="28"/>
      <c r="P101" s="28"/>
    </row>
    <row r="102" spans="1:16" s="27" customFormat="1" ht="16.5" customHeight="1">
      <c r="H102" s="218"/>
      <c r="I102" s="218"/>
      <c r="J102" s="218"/>
      <c r="K102" s="218"/>
      <c r="L102" s="218"/>
      <c r="M102" s="218"/>
      <c r="N102" s="28"/>
      <c r="O102" s="28"/>
      <c r="P102" s="28"/>
    </row>
    <row r="103" spans="1:16" s="27" customFormat="1" ht="16.5" customHeight="1">
      <c r="H103" s="218"/>
      <c r="I103" s="218"/>
      <c r="J103" s="229" t="s">
        <v>3</v>
      </c>
      <c r="K103" s="229"/>
      <c r="L103" s="229"/>
      <c r="M103" s="218"/>
      <c r="N103" s="230" t="s">
        <v>4</v>
      </c>
      <c r="O103" s="230"/>
      <c r="P103" s="230"/>
    </row>
    <row r="104" spans="1:16" s="27" customFormat="1" ht="16.5" customHeight="1">
      <c r="H104" s="218"/>
      <c r="I104" s="218"/>
      <c r="J104" s="231" t="s">
        <v>5</v>
      </c>
      <c r="K104" s="231"/>
      <c r="L104" s="231"/>
      <c r="M104" s="206"/>
      <c r="N104" s="231" t="s">
        <v>5</v>
      </c>
      <c r="O104" s="231"/>
      <c r="P104" s="231"/>
    </row>
    <row r="105" spans="1:16" s="27" customFormat="1" ht="16.5" customHeight="1">
      <c r="H105" s="218"/>
      <c r="I105" s="218"/>
      <c r="J105" s="31" t="s">
        <v>6</v>
      </c>
      <c r="K105" s="31"/>
      <c r="L105" s="31" t="s">
        <v>7</v>
      </c>
      <c r="M105" s="28"/>
      <c r="N105" s="31" t="s">
        <v>6</v>
      </c>
      <c r="O105" s="31"/>
      <c r="P105" s="31" t="s">
        <v>7</v>
      </c>
    </row>
    <row r="106" spans="1:16" s="27" customFormat="1" ht="16.5" customHeight="1">
      <c r="H106" s="218"/>
      <c r="I106" s="218"/>
      <c r="J106" s="32" t="s">
        <v>8</v>
      </c>
      <c r="K106" s="32"/>
      <c r="L106" s="32" t="s">
        <v>9</v>
      </c>
      <c r="M106" s="207"/>
      <c r="N106" s="32" t="s">
        <v>8</v>
      </c>
      <c r="O106" s="32"/>
      <c r="P106" s="32" t="s">
        <v>9</v>
      </c>
    </row>
    <row r="107" spans="1:16" s="27" customFormat="1" ht="16.5" customHeight="1">
      <c r="H107" s="218"/>
      <c r="I107" s="218"/>
      <c r="J107" s="32" t="s">
        <v>10</v>
      </c>
      <c r="K107" s="32"/>
      <c r="L107" s="32" t="s">
        <v>11</v>
      </c>
      <c r="M107" s="207"/>
      <c r="N107" s="32" t="s">
        <v>10</v>
      </c>
      <c r="O107" s="32"/>
      <c r="P107" s="32" t="s">
        <v>11</v>
      </c>
    </row>
    <row r="108" spans="1:16" s="27" customFormat="1" ht="16.5" customHeight="1">
      <c r="F108" s="27">
        <v>0</v>
      </c>
      <c r="H108" s="33" t="s">
        <v>60</v>
      </c>
      <c r="I108" s="218"/>
      <c r="J108" s="34" t="s">
        <v>13</v>
      </c>
      <c r="K108" s="31"/>
      <c r="L108" s="34" t="s">
        <v>13</v>
      </c>
      <c r="M108" s="31"/>
      <c r="N108" s="34" t="s">
        <v>13</v>
      </c>
      <c r="O108" s="31"/>
      <c r="P108" s="34" t="s">
        <v>13</v>
      </c>
    </row>
    <row r="109" spans="1:16" s="27" customFormat="1" ht="16.5" customHeight="1">
      <c r="H109" s="218"/>
      <c r="I109" s="218"/>
      <c r="J109" s="53"/>
      <c r="K109" s="218"/>
      <c r="L109" s="218"/>
      <c r="M109" s="218"/>
      <c r="N109" s="35"/>
      <c r="O109" s="28"/>
      <c r="P109" s="28"/>
    </row>
    <row r="110" spans="1:16" s="27" customFormat="1" ht="16.5" customHeight="1">
      <c r="A110" s="27" t="s">
        <v>61</v>
      </c>
      <c r="H110" s="218"/>
      <c r="I110" s="218"/>
      <c r="J110" s="53"/>
      <c r="K110" s="218"/>
      <c r="L110" s="218"/>
      <c r="M110" s="218"/>
      <c r="N110" s="35"/>
      <c r="O110" s="28"/>
      <c r="P110" s="28"/>
    </row>
    <row r="111" spans="1:16" ht="16.5" customHeight="1">
      <c r="A111" s="41"/>
      <c r="H111" s="227"/>
      <c r="I111" s="227"/>
      <c r="J111" s="48"/>
      <c r="K111" s="227"/>
      <c r="L111" s="227"/>
      <c r="M111" s="227"/>
      <c r="N111" s="37"/>
    </row>
    <row r="112" spans="1:16" ht="16.5" customHeight="1">
      <c r="A112" s="27" t="s">
        <v>62</v>
      </c>
      <c r="H112" s="36"/>
      <c r="I112" s="227"/>
      <c r="J112" s="48"/>
      <c r="K112" s="227"/>
      <c r="L112" s="227"/>
      <c r="M112" s="227"/>
      <c r="N112" s="37"/>
    </row>
    <row r="113" spans="1:16" ht="16.5" customHeight="1">
      <c r="B113" s="77" t="s">
        <v>63</v>
      </c>
      <c r="C113" s="41"/>
      <c r="D113" s="41"/>
      <c r="H113" s="54">
        <v>15</v>
      </c>
      <c r="I113" s="227"/>
      <c r="J113" s="48"/>
      <c r="K113" s="227"/>
      <c r="L113" s="227"/>
      <c r="M113" s="227"/>
      <c r="N113" s="55"/>
      <c r="O113" s="181"/>
      <c r="P113" s="181"/>
    </row>
    <row r="114" spans="1:16" ht="16.5" customHeight="1">
      <c r="B114" s="77"/>
      <c r="C114" s="56" t="s">
        <v>64</v>
      </c>
      <c r="D114" s="56"/>
      <c r="E114" s="57"/>
      <c r="F114" s="57"/>
      <c r="G114" s="57"/>
      <c r="H114" s="54"/>
      <c r="I114" s="54"/>
      <c r="J114" s="58"/>
      <c r="K114" s="227"/>
      <c r="L114" s="54"/>
      <c r="M114" s="227"/>
      <c r="N114" s="59"/>
      <c r="O114" s="180"/>
      <c r="P114" s="180"/>
    </row>
    <row r="115" spans="1:16" ht="16.5" customHeight="1" thickBot="1">
      <c r="B115" s="77"/>
      <c r="C115" s="56"/>
      <c r="D115" s="56" t="s">
        <v>65</v>
      </c>
      <c r="E115" s="57"/>
      <c r="F115" s="57"/>
      <c r="G115" s="57"/>
      <c r="H115" s="36"/>
      <c r="I115" s="54"/>
      <c r="J115" s="60">
        <v>237000000</v>
      </c>
      <c r="K115" s="180"/>
      <c r="L115" s="179">
        <v>237000000</v>
      </c>
      <c r="M115" s="180"/>
      <c r="N115" s="60">
        <v>237000000</v>
      </c>
      <c r="O115" s="180"/>
      <c r="P115" s="179">
        <v>237000000</v>
      </c>
    </row>
    <row r="116" spans="1:16" ht="16.5" customHeight="1" thickTop="1">
      <c r="H116" s="227"/>
      <c r="I116" s="227"/>
      <c r="J116" s="59"/>
      <c r="K116" s="180"/>
      <c r="L116" s="180"/>
      <c r="M116" s="180"/>
      <c r="N116" s="59"/>
      <c r="O116" s="227"/>
      <c r="P116" s="180"/>
    </row>
    <row r="117" spans="1:16" ht="16.5" customHeight="1">
      <c r="B117" s="77" t="s">
        <v>66</v>
      </c>
      <c r="C117" s="41"/>
      <c r="D117" s="41"/>
      <c r="H117" s="227"/>
      <c r="I117" s="227"/>
      <c r="J117" s="55"/>
      <c r="K117" s="181"/>
      <c r="L117" s="181"/>
      <c r="M117" s="181"/>
      <c r="N117" s="55"/>
      <c r="O117" s="227"/>
      <c r="P117" s="181"/>
    </row>
    <row r="118" spans="1:16" ht="16.5" customHeight="1">
      <c r="B118" s="77"/>
      <c r="C118" s="56" t="s">
        <v>67</v>
      </c>
      <c r="D118" s="41"/>
      <c r="H118" s="227"/>
      <c r="I118" s="227"/>
      <c r="J118" s="59"/>
      <c r="K118" s="180"/>
      <c r="L118" s="180"/>
      <c r="M118" s="180"/>
      <c r="N118" s="59"/>
      <c r="O118" s="227"/>
      <c r="P118" s="180"/>
    </row>
    <row r="119" spans="1:16" ht="16.5" customHeight="1">
      <c r="B119" s="77"/>
      <c r="C119" s="41"/>
      <c r="D119" s="56" t="s">
        <v>68</v>
      </c>
      <c r="H119" s="227"/>
      <c r="I119" s="227"/>
      <c r="J119" s="55"/>
      <c r="K119" s="181"/>
      <c r="L119" s="181"/>
      <c r="M119" s="181"/>
      <c r="N119" s="55"/>
      <c r="O119" s="36"/>
      <c r="P119" s="36"/>
    </row>
    <row r="120" spans="1:16" ht="16.5" customHeight="1">
      <c r="B120" s="77"/>
      <c r="C120" s="41" t="s">
        <v>69</v>
      </c>
      <c r="D120" s="56"/>
      <c r="H120" s="227"/>
      <c r="I120" s="227"/>
      <c r="J120" s="171"/>
      <c r="K120" s="182"/>
      <c r="L120" s="182"/>
      <c r="M120" s="182"/>
      <c r="N120" s="59"/>
      <c r="O120" s="180"/>
      <c r="P120" s="180"/>
    </row>
    <row r="121" spans="1:16" ht="16.5" customHeight="1">
      <c r="B121" s="77"/>
      <c r="C121" s="41"/>
      <c r="D121" s="56" t="s">
        <v>66</v>
      </c>
      <c r="H121" s="227"/>
      <c r="I121" s="227"/>
      <c r="J121" s="171"/>
      <c r="K121" s="182"/>
      <c r="L121" s="182"/>
      <c r="M121" s="182"/>
      <c r="N121" s="59"/>
      <c r="O121" s="180"/>
      <c r="P121" s="180"/>
    </row>
    <row r="122" spans="1:16" ht="16.5" customHeight="1">
      <c r="B122" s="77"/>
      <c r="C122" s="41"/>
      <c r="D122" s="56"/>
      <c r="E122" s="36" t="s">
        <v>70</v>
      </c>
      <c r="H122" s="227"/>
      <c r="I122" s="227"/>
      <c r="J122" s="171"/>
      <c r="K122" s="182"/>
      <c r="L122" s="182"/>
      <c r="M122" s="182"/>
      <c r="N122" s="59"/>
      <c r="O122" s="180"/>
      <c r="P122" s="180"/>
    </row>
    <row r="123" spans="1:16" ht="16.5" customHeight="1">
      <c r="B123" s="77"/>
      <c r="C123" s="41"/>
      <c r="D123" s="56"/>
      <c r="F123" s="36" t="s">
        <v>71</v>
      </c>
      <c r="H123" s="227"/>
      <c r="I123" s="227"/>
      <c r="J123" s="37">
        <v>173158750</v>
      </c>
      <c r="K123" s="182"/>
      <c r="L123" s="182">
        <v>158000000</v>
      </c>
      <c r="M123" s="182"/>
      <c r="N123" s="37">
        <v>173158750</v>
      </c>
      <c r="O123" s="180"/>
      <c r="P123" s="180">
        <v>158000000</v>
      </c>
    </row>
    <row r="124" spans="1:16" ht="16.5" customHeight="1">
      <c r="A124" s="36" t="s">
        <v>72</v>
      </c>
      <c r="B124" s="77"/>
      <c r="C124" s="41"/>
      <c r="D124" s="56"/>
      <c r="H124" s="227">
        <v>15</v>
      </c>
      <c r="I124" s="227"/>
      <c r="J124" s="37">
        <v>322716550</v>
      </c>
      <c r="K124" s="182"/>
      <c r="L124" s="182">
        <v>228732200</v>
      </c>
      <c r="M124" s="182"/>
      <c r="N124" s="37">
        <v>322716550</v>
      </c>
      <c r="O124" s="180"/>
      <c r="P124" s="180">
        <v>228732200</v>
      </c>
    </row>
    <row r="125" spans="1:16" ht="16.5" customHeight="1">
      <c r="A125" s="36" t="s">
        <v>73</v>
      </c>
      <c r="B125" s="77"/>
      <c r="C125" s="41"/>
      <c r="D125" s="56"/>
      <c r="H125" s="227">
        <v>15</v>
      </c>
      <c r="I125" s="227"/>
      <c r="J125" s="37">
        <v>0</v>
      </c>
      <c r="K125" s="182"/>
      <c r="L125" s="182">
        <v>3409740</v>
      </c>
      <c r="M125" s="182"/>
      <c r="N125" s="37">
        <v>0</v>
      </c>
      <c r="O125" s="180"/>
      <c r="P125" s="180">
        <v>3409740</v>
      </c>
    </row>
    <row r="126" spans="1:16" ht="16.5" customHeight="1">
      <c r="A126" s="77" t="s">
        <v>74</v>
      </c>
      <c r="C126" s="41"/>
      <c r="D126" s="41"/>
      <c r="H126" s="227"/>
      <c r="I126" s="227"/>
      <c r="J126" s="37"/>
      <c r="K126" s="182"/>
      <c r="L126" s="182"/>
      <c r="M126" s="182"/>
      <c r="N126" s="37"/>
      <c r="O126" s="180"/>
      <c r="P126" s="180"/>
    </row>
    <row r="127" spans="1:16" ht="16.5" customHeight="1">
      <c r="B127" s="41" t="s">
        <v>75</v>
      </c>
      <c r="D127" s="41"/>
      <c r="H127" s="227"/>
      <c r="I127" s="227"/>
      <c r="J127" s="37">
        <v>1175732</v>
      </c>
      <c r="K127" s="182"/>
      <c r="L127" s="182">
        <v>1175732</v>
      </c>
      <c r="M127" s="182"/>
      <c r="N127" s="37">
        <v>0</v>
      </c>
      <c r="O127" s="180"/>
      <c r="P127" s="180">
        <v>0</v>
      </c>
    </row>
    <row r="128" spans="1:16" ht="16.5" customHeight="1">
      <c r="A128" s="41" t="s">
        <v>76</v>
      </c>
      <c r="H128" s="227"/>
      <c r="I128" s="227"/>
      <c r="J128" s="37"/>
      <c r="K128" s="227"/>
      <c r="L128" s="227"/>
      <c r="M128" s="227"/>
      <c r="N128" s="37"/>
      <c r="O128" s="185"/>
      <c r="P128" s="185"/>
    </row>
    <row r="129" spans="1:16" ht="16.5" customHeight="1">
      <c r="A129" s="41"/>
      <c r="B129" s="36" t="s">
        <v>77</v>
      </c>
      <c r="H129" s="227"/>
      <c r="I129" s="227"/>
      <c r="J129" s="37">
        <v>12090000</v>
      </c>
      <c r="K129" s="38"/>
      <c r="L129" s="38">
        <v>11770000</v>
      </c>
      <c r="M129" s="38"/>
      <c r="N129" s="37">
        <v>12090000</v>
      </c>
      <c r="P129" s="38">
        <v>11770000</v>
      </c>
    </row>
    <row r="130" spans="1:16" ht="16.5" customHeight="1">
      <c r="A130" s="27"/>
      <c r="B130" s="41" t="s">
        <v>78</v>
      </c>
      <c r="H130" s="227"/>
      <c r="I130" s="227"/>
      <c r="J130" s="37">
        <v>38996024</v>
      </c>
      <c r="K130" s="38"/>
      <c r="L130" s="38">
        <v>68080890</v>
      </c>
      <c r="M130" s="38"/>
      <c r="N130" s="37">
        <v>71615990</v>
      </c>
      <c r="P130" s="38">
        <v>103852846</v>
      </c>
    </row>
    <row r="131" spans="1:16" ht="16.5" customHeight="1">
      <c r="A131" s="36" t="s">
        <v>79</v>
      </c>
      <c r="B131" s="41"/>
      <c r="H131" s="227">
        <v>0</v>
      </c>
      <c r="I131" s="227"/>
      <c r="J131" s="42">
        <v>-1502</v>
      </c>
      <c r="K131" s="38"/>
      <c r="L131" s="43">
        <v>-1502</v>
      </c>
      <c r="M131" s="38"/>
      <c r="N131" s="42">
        <v>0</v>
      </c>
      <c r="P131" s="43">
        <v>0</v>
      </c>
    </row>
    <row r="132" spans="1:16" ht="16.5" customHeight="1">
      <c r="E132" s="39"/>
      <c r="H132" s="227"/>
      <c r="I132" s="227"/>
      <c r="J132" s="37"/>
      <c r="K132" s="38"/>
      <c r="L132" s="38"/>
      <c r="M132" s="38"/>
      <c r="N132" s="37"/>
      <c r="O132" s="185"/>
    </row>
    <row r="133" spans="1:16" ht="16.5" customHeight="1">
      <c r="A133" s="36" t="s">
        <v>80</v>
      </c>
      <c r="H133" s="227"/>
      <c r="I133" s="227"/>
      <c r="J133" s="59">
        <f>SUM(J123:J131)</f>
        <v>548135554</v>
      </c>
      <c r="K133" s="180"/>
      <c r="L133" s="180">
        <f>SUM(L120:L132)</f>
        <v>471167060</v>
      </c>
      <c r="M133" s="180"/>
      <c r="N133" s="59">
        <f>SUM(N120:N132)</f>
        <v>579581290</v>
      </c>
      <c r="O133" s="180"/>
      <c r="P133" s="180">
        <f>SUM(P120:P132)</f>
        <v>505764786</v>
      </c>
    </row>
    <row r="134" spans="1:16" ht="16.5" customHeight="1">
      <c r="A134" s="36" t="s">
        <v>81</v>
      </c>
      <c r="H134" s="227"/>
      <c r="I134" s="227"/>
      <c r="J134" s="61">
        <v>957966</v>
      </c>
      <c r="K134" s="180"/>
      <c r="L134" s="183">
        <v>720963</v>
      </c>
      <c r="M134" s="180"/>
      <c r="N134" s="61">
        <v>0</v>
      </c>
      <c r="O134" s="180"/>
      <c r="P134" s="183">
        <v>0</v>
      </c>
    </row>
    <row r="135" spans="1:16" ht="16.5" customHeight="1">
      <c r="E135" s="39"/>
      <c r="H135" s="227"/>
      <c r="I135" s="227"/>
      <c r="J135" s="37"/>
      <c r="K135" s="38"/>
      <c r="L135" s="38"/>
      <c r="M135" s="38"/>
      <c r="N135" s="37"/>
    </row>
    <row r="136" spans="1:16" ht="16.5" customHeight="1">
      <c r="A136" s="76" t="s">
        <v>82</v>
      </c>
      <c r="H136" s="227"/>
      <c r="I136" s="227"/>
      <c r="J136" s="42">
        <f>SUM(J133:J135)</f>
        <v>549093520</v>
      </c>
      <c r="K136" s="38"/>
      <c r="L136" s="43">
        <f>SUM(L133:L135)</f>
        <v>471888023</v>
      </c>
      <c r="M136" s="38"/>
      <c r="N136" s="42">
        <f>SUM(N133:N135)</f>
        <v>579581290</v>
      </c>
      <c r="O136" s="185"/>
      <c r="P136" s="43">
        <f>SUM(P133:P135)</f>
        <v>505764786</v>
      </c>
    </row>
    <row r="137" spans="1:16" ht="16.5" customHeight="1">
      <c r="A137" s="41"/>
      <c r="E137" s="39"/>
      <c r="H137" s="227"/>
      <c r="I137" s="227"/>
      <c r="J137" s="37"/>
      <c r="K137" s="38"/>
      <c r="L137" s="38"/>
      <c r="M137" s="38"/>
      <c r="N137" s="37"/>
    </row>
    <row r="138" spans="1:16" ht="16.5" customHeight="1" thickBot="1">
      <c r="A138" s="76" t="s">
        <v>83</v>
      </c>
      <c r="H138" s="227"/>
      <c r="I138" s="227"/>
      <c r="J138" s="44">
        <f>SUM(J88+J136)</f>
        <v>1578885247</v>
      </c>
      <c r="K138" s="38"/>
      <c r="L138" s="177">
        <f>SUM(L88+L136)</f>
        <v>1590379384</v>
      </c>
      <c r="M138" s="38"/>
      <c r="N138" s="44">
        <f>SUM(N88+N136)</f>
        <v>1543607523</v>
      </c>
      <c r="O138" s="227"/>
      <c r="P138" s="177">
        <f>SUM(P88+P136)</f>
        <v>1584875604</v>
      </c>
    </row>
    <row r="139" spans="1:16" ht="16.5" customHeight="1" thickTop="1">
      <c r="A139" s="27"/>
      <c r="H139" s="227"/>
      <c r="I139" s="38"/>
      <c r="J139" s="62"/>
      <c r="K139" s="62"/>
      <c r="L139" s="62"/>
      <c r="M139" s="62"/>
      <c r="N139" s="62"/>
      <c r="O139" s="62"/>
      <c r="P139" s="62"/>
    </row>
    <row r="140" spans="1:16" ht="16.5" customHeight="1">
      <c r="A140" s="27"/>
      <c r="H140" s="227"/>
      <c r="I140" s="38"/>
      <c r="J140" s="62"/>
      <c r="K140" s="62"/>
      <c r="L140" s="62"/>
      <c r="M140" s="62"/>
      <c r="N140" s="62"/>
      <c r="O140" s="62"/>
      <c r="P140" s="62"/>
    </row>
    <row r="141" spans="1:16" ht="16.5" customHeight="1">
      <c r="A141" s="27"/>
      <c r="H141" s="227"/>
      <c r="I141" s="38"/>
      <c r="J141" s="62"/>
      <c r="K141" s="184"/>
      <c r="L141" s="184"/>
      <c r="M141" s="184"/>
      <c r="N141" s="62"/>
      <c r="O141" s="184"/>
      <c r="P141" s="184"/>
    </row>
    <row r="142" spans="1:16" ht="15" customHeight="1">
      <c r="A142" s="27"/>
      <c r="H142" s="227"/>
      <c r="I142" s="38"/>
      <c r="J142" s="62"/>
      <c r="K142" s="184"/>
      <c r="L142" s="184"/>
      <c r="M142" s="184"/>
      <c r="N142" s="62"/>
      <c r="O142" s="184"/>
      <c r="P142" s="184"/>
    </row>
    <row r="143" spans="1:16" s="41" customFormat="1" ht="16.5" customHeight="1">
      <c r="A143" s="228" t="s">
        <v>37</v>
      </c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</row>
    <row r="144" spans="1:16" s="41" customFormat="1" ht="16.5" customHeight="1">
      <c r="A144" s="227"/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  <c r="L144" s="227"/>
      <c r="M144" s="227"/>
      <c r="N144" s="227"/>
      <c r="O144" s="227"/>
      <c r="P144" s="227"/>
    </row>
    <row r="145" spans="1:16" s="41" customFormat="1" ht="18" customHeight="1">
      <c r="A145" s="227"/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</row>
    <row r="146" spans="1:16" ht="21.95" customHeight="1">
      <c r="A146" s="46" t="str">
        <f>A97</f>
        <v>The accompanying notes form part of this interim financial information.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7"/>
      <c r="O146" s="47"/>
      <c r="P146" s="47"/>
    </row>
  </sheetData>
  <mergeCells count="15">
    <mergeCell ref="J56:L56"/>
    <mergeCell ref="N55:P55"/>
    <mergeCell ref="N56:P56"/>
    <mergeCell ref="A46:P46"/>
    <mergeCell ref="A95:P95"/>
    <mergeCell ref="J6:L6"/>
    <mergeCell ref="J7:L7"/>
    <mergeCell ref="N6:P6"/>
    <mergeCell ref="N7:P7"/>
    <mergeCell ref="J55:L55"/>
    <mergeCell ref="A143:P143"/>
    <mergeCell ref="J103:L103"/>
    <mergeCell ref="N103:P103"/>
    <mergeCell ref="J104:L104"/>
    <mergeCell ref="N104:P104"/>
  </mergeCells>
  <pageMargins left="0.8" right="0.5" top="0.5" bottom="0.6" header="0.49" footer="0.4"/>
  <pageSetup paperSize="9" firstPageNumber="2" fitToHeight="0" orientation="portrait" useFirstPageNumber="1" horizontalDpi="1200" verticalDpi="1200" r:id="rId1"/>
  <headerFooter>
    <oddFooter>&amp;R&amp;"Arial,Regular"&amp;9&amp;P</oddFooter>
  </headerFooter>
  <rowBreaks count="2" manualBreakCount="2">
    <brk id="49" max="16383" man="1"/>
    <brk id="97" max="16383" man="1"/>
  </rowBreaks>
  <ignoredErrors>
    <ignoredError sqref="J59:P59 J10:P10 J107:P10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L64"/>
  <sheetViews>
    <sheetView topLeftCell="A52" zoomScale="115" zoomScaleNormal="115" zoomScaleSheetLayoutView="70" workbookViewId="0"/>
  </sheetViews>
  <sheetFormatPr defaultColWidth="10.140625" defaultRowHeight="16.5" customHeight="1"/>
  <cols>
    <col min="1" max="2" width="1.7109375" style="121" customWidth="1"/>
    <col min="3" max="3" width="38.85546875" style="121" customWidth="1"/>
    <col min="4" max="4" width="4.7109375" style="121" customWidth="1"/>
    <col min="5" max="5" width="1" style="121" customWidth="1"/>
    <col min="6" max="6" width="13.28515625" style="121" customWidth="1"/>
    <col min="7" max="7" width="0.7109375" style="121" customWidth="1"/>
    <col min="8" max="8" width="13.28515625" style="121" customWidth="1"/>
    <col min="9" max="9" width="0.7109375" style="121" customWidth="1"/>
    <col min="10" max="10" width="13.28515625" style="121" customWidth="1"/>
    <col min="11" max="11" width="0.7109375" style="121" customWidth="1"/>
    <col min="12" max="12" width="13.28515625" style="121" customWidth="1"/>
    <col min="13" max="16384" width="10.140625" style="121"/>
  </cols>
  <sheetData>
    <row r="1" spans="1:12" ht="16.5" customHeight="1">
      <c r="A1" s="1" t="s">
        <v>0</v>
      </c>
      <c r="B1" s="6"/>
      <c r="C1" s="6"/>
      <c r="D1" s="6"/>
      <c r="E1" s="9"/>
      <c r="F1" s="9"/>
      <c r="G1" s="9"/>
      <c r="H1" s="9"/>
      <c r="I1" s="9"/>
      <c r="J1" s="9"/>
      <c r="K1" s="6"/>
      <c r="L1" s="9"/>
    </row>
    <row r="2" spans="1:12" ht="16.5" customHeight="1">
      <c r="A2" s="11" t="s">
        <v>84</v>
      </c>
      <c r="B2" s="11"/>
      <c r="C2" s="11"/>
      <c r="D2" s="219"/>
      <c r="E2" s="13"/>
      <c r="F2" s="13"/>
      <c r="G2" s="13"/>
      <c r="H2" s="13"/>
      <c r="I2" s="13"/>
      <c r="J2" s="13"/>
      <c r="K2" s="6"/>
      <c r="L2" s="13"/>
    </row>
    <row r="3" spans="1:12" ht="16.5" customHeight="1">
      <c r="A3" s="243" t="s">
        <v>85</v>
      </c>
      <c r="B3" s="243"/>
      <c r="C3" s="243"/>
      <c r="D3" s="244"/>
      <c r="E3" s="245"/>
      <c r="F3" s="245"/>
      <c r="G3" s="245"/>
      <c r="H3" s="245"/>
      <c r="I3" s="245"/>
      <c r="J3" s="245"/>
      <c r="K3" s="246"/>
      <c r="L3" s="245"/>
    </row>
    <row r="4" spans="1:12" ht="15" customHeight="1">
      <c r="A4" s="11"/>
      <c r="B4" s="11"/>
      <c r="C4" s="11"/>
      <c r="D4" s="219"/>
      <c r="E4" s="13"/>
      <c r="F4" s="13"/>
      <c r="G4" s="13"/>
      <c r="H4" s="13"/>
      <c r="I4" s="13"/>
      <c r="J4" s="13"/>
      <c r="K4" s="6"/>
      <c r="L4" s="13"/>
    </row>
    <row r="5" spans="1:12" ht="15" customHeight="1">
      <c r="A5" s="11"/>
      <c r="B5" s="11"/>
      <c r="C5" s="11"/>
      <c r="D5" s="219"/>
      <c r="E5" s="13"/>
      <c r="F5" s="13"/>
      <c r="G5" s="13"/>
      <c r="H5" s="13"/>
      <c r="I5" s="13"/>
      <c r="J5" s="13"/>
      <c r="K5" s="6"/>
      <c r="L5" s="13"/>
    </row>
    <row r="6" spans="1:12" ht="15" customHeight="1">
      <c r="A6" s="6"/>
      <c r="B6" s="6"/>
      <c r="C6" s="6"/>
      <c r="D6" s="219"/>
      <c r="E6" s="8"/>
      <c r="F6" s="233" t="s">
        <v>86</v>
      </c>
      <c r="G6" s="247"/>
      <c r="H6" s="247"/>
      <c r="I6" s="221"/>
      <c r="J6" s="234" t="s">
        <v>87</v>
      </c>
      <c r="K6" s="247"/>
      <c r="L6" s="247"/>
    </row>
    <row r="7" spans="1:12" ht="15" customHeight="1">
      <c r="A7" s="6"/>
      <c r="B7" s="6"/>
      <c r="C7" s="6"/>
      <c r="D7" s="219"/>
      <c r="E7" s="8"/>
      <c r="F7" s="248" t="s">
        <v>5</v>
      </c>
      <c r="G7" s="249"/>
      <c r="H7" s="249"/>
      <c r="I7" s="219"/>
      <c r="J7" s="237" t="s">
        <v>5</v>
      </c>
      <c r="K7" s="249"/>
      <c r="L7" s="249"/>
    </row>
    <row r="8" spans="1:12" ht="15" customHeight="1">
      <c r="A8" s="6"/>
      <c r="B8" s="6"/>
      <c r="C8" s="6"/>
      <c r="D8" s="219"/>
      <c r="E8" s="8"/>
      <c r="F8" s="4" t="s">
        <v>8</v>
      </c>
      <c r="G8" s="209"/>
      <c r="H8" s="4" t="s">
        <v>8</v>
      </c>
      <c r="I8" s="210"/>
      <c r="J8" s="4" t="s">
        <v>8</v>
      </c>
      <c r="K8" s="209"/>
      <c r="L8" s="4" t="s">
        <v>8</v>
      </c>
    </row>
    <row r="9" spans="1:12" ht="15" customHeight="1">
      <c r="A9" s="6"/>
      <c r="B9" s="6"/>
      <c r="C9" s="6"/>
      <c r="D9" s="219"/>
      <c r="E9" s="9"/>
      <c r="F9" s="32" t="s">
        <v>10</v>
      </c>
      <c r="G9" s="32"/>
      <c r="H9" s="32" t="s">
        <v>11</v>
      </c>
      <c r="I9" s="207"/>
      <c r="J9" s="32" t="s">
        <v>10</v>
      </c>
      <c r="K9" s="32"/>
      <c r="L9" s="32" t="s">
        <v>11</v>
      </c>
    </row>
    <row r="10" spans="1:12" ht="15" customHeight="1">
      <c r="A10" s="6"/>
      <c r="B10" s="6"/>
      <c r="C10" s="6"/>
      <c r="D10" s="174"/>
      <c r="E10" s="6"/>
      <c r="F10" s="250" t="s">
        <v>13</v>
      </c>
      <c r="G10" s="3"/>
      <c r="H10" s="250" t="s">
        <v>13</v>
      </c>
      <c r="I10" s="6"/>
      <c r="J10" s="250" t="s">
        <v>13</v>
      </c>
      <c r="K10" s="3"/>
      <c r="L10" s="250" t="s">
        <v>13</v>
      </c>
    </row>
    <row r="11" spans="1:12" ht="15" customHeight="1">
      <c r="A11" s="11" t="s">
        <v>88</v>
      </c>
      <c r="B11" s="11"/>
      <c r="C11" s="11"/>
      <c r="D11" s="219"/>
      <c r="E11" s="8"/>
      <c r="F11" s="7"/>
      <c r="G11" s="8"/>
      <c r="H11" s="8"/>
      <c r="I11" s="8"/>
      <c r="J11" s="14"/>
      <c r="K11" s="6"/>
      <c r="L11" s="9"/>
    </row>
    <row r="12" spans="1:12" ht="6" customHeight="1">
      <c r="A12" s="11"/>
      <c r="B12" s="11"/>
      <c r="C12" s="11"/>
      <c r="D12" s="219"/>
      <c r="E12" s="8"/>
      <c r="F12" s="7"/>
      <c r="G12" s="8"/>
      <c r="H12" s="8"/>
      <c r="I12" s="8"/>
      <c r="J12" s="14"/>
      <c r="K12" s="6"/>
      <c r="L12" s="9"/>
    </row>
    <row r="13" spans="1:12" ht="15" customHeight="1">
      <c r="A13" s="69" t="s">
        <v>89</v>
      </c>
      <c r="B13" s="69"/>
      <c r="C13" s="69"/>
      <c r="D13" s="220"/>
      <c r="E13" s="2"/>
      <c r="F13" s="16">
        <v>47220831</v>
      </c>
      <c r="G13" s="219"/>
      <c r="H13" s="186">
        <v>191794104</v>
      </c>
      <c r="I13" s="219"/>
      <c r="J13" s="16">
        <v>22585841</v>
      </c>
      <c r="K13" s="219"/>
      <c r="L13" s="186">
        <v>190402104</v>
      </c>
    </row>
    <row r="14" spans="1:12" ht="15" customHeight="1">
      <c r="A14" s="69" t="s">
        <v>90</v>
      </c>
      <c r="B14" s="69"/>
      <c r="C14" s="69"/>
      <c r="D14" s="219"/>
      <c r="E14" s="208"/>
      <c r="F14" s="17">
        <v>114536802</v>
      </c>
      <c r="G14" s="6"/>
      <c r="H14" s="187">
        <v>81965372</v>
      </c>
      <c r="I14" s="6"/>
      <c r="J14" s="17">
        <v>108681726</v>
      </c>
      <c r="K14" s="6"/>
      <c r="L14" s="187">
        <v>79380217</v>
      </c>
    </row>
    <row r="15" spans="1:12" ht="15" customHeight="1">
      <c r="A15" s="69" t="s">
        <v>91</v>
      </c>
      <c r="B15" s="69"/>
      <c r="C15" s="69"/>
      <c r="D15" s="219"/>
      <c r="E15" s="208"/>
      <c r="F15" s="18">
        <v>72924174</v>
      </c>
      <c r="G15" s="219"/>
      <c r="H15" s="188">
        <v>142993214</v>
      </c>
      <c r="I15" s="219"/>
      <c r="J15" s="18">
        <v>13510125</v>
      </c>
      <c r="K15" s="219"/>
      <c r="L15" s="188">
        <v>140239501</v>
      </c>
    </row>
    <row r="16" spans="1:12" ht="6" customHeight="1">
      <c r="A16" s="69"/>
      <c r="B16" s="69"/>
      <c r="C16" s="69"/>
      <c r="D16" s="219"/>
      <c r="E16" s="8"/>
      <c r="F16" s="7"/>
      <c r="G16" s="8"/>
      <c r="H16" s="63"/>
      <c r="I16" s="8"/>
      <c r="J16" s="7"/>
      <c r="K16" s="6"/>
      <c r="L16" s="63"/>
    </row>
    <row r="17" spans="1:12" ht="15" customHeight="1">
      <c r="A17" s="11" t="s">
        <v>92</v>
      </c>
      <c r="B17" s="11"/>
      <c r="C17" s="11"/>
      <c r="D17" s="219"/>
      <c r="E17" s="8"/>
      <c r="F17" s="10">
        <f>SUM(F13:F16)</f>
        <v>234681807</v>
      </c>
      <c r="G17" s="8"/>
      <c r="H17" s="64">
        <f>SUM(H13:H16)</f>
        <v>416752690</v>
      </c>
      <c r="I17" s="8"/>
      <c r="J17" s="10">
        <f>SUM(J13:J16)</f>
        <v>144777692</v>
      </c>
      <c r="K17" s="6"/>
      <c r="L17" s="64">
        <f>SUM(L13:L16)</f>
        <v>410021822</v>
      </c>
    </row>
    <row r="18" spans="1:12" ht="12" customHeight="1">
      <c r="A18" s="11"/>
      <c r="B18" s="11"/>
      <c r="C18" s="11"/>
      <c r="D18" s="219"/>
      <c r="E18" s="8"/>
      <c r="F18" s="7"/>
      <c r="G18" s="63"/>
      <c r="H18" s="63"/>
      <c r="I18" s="63"/>
      <c r="J18" s="7"/>
      <c r="K18" s="63"/>
      <c r="L18" s="63"/>
    </row>
    <row r="19" spans="1:12" ht="15" customHeight="1">
      <c r="A19" s="11" t="s">
        <v>93</v>
      </c>
      <c r="B19" s="11"/>
      <c r="C19" s="11"/>
      <c r="D19" s="219"/>
      <c r="E19" s="8"/>
      <c r="F19" s="7"/>
      <c r="G19" s="8"/>
      <c r="H19" s="63"/>
      <c r="I19" s="8"/>
      <c r="J19" s="14"/>
      <c r="K19" s="6"/>
      <c r="L19" s="190"/>
    </row>
    <row r="20" spans="1:12" ht="6" customHeight="1">
      <c r="A20" s="11"/>
      <c r="B20" s="11"/>
      <c r="C20" s="11"/>
      <c r="D20" s="219"/>
      <c r="E20" s="8"/>
      <c r="F20" s="7"/>
      <c r="G20" s="8"/>
      <c r="H20" s="63"/>
      <c r="I20" s="8"/>
      <c r="J20" s="14"/>
      <c r="K20" s="6"/>
      <c r="L20" s="190"/>
    </row>
    <row r="21" spans="1:12" ht="15" customHeight="1">
      <c r="A21" s="69" t="s">
        <v>94</v>
      </c>
      <c r="B21" s="69"/>
      <c r="C21" s="69"/>
      <c r="D21" s="219"/>
      <c r="E21" s="8"/>
      <c r="F21" s="7">
        <v>-41614416</v>
      </c>
      <c r="G21" s="8"/>
      <c r="H21" s="63">
        <v>-185696135</v>
      </c>
      <c r="I21" s="8"/>
      <c r="J21" s="7">
        <v>-19357897</v>
      </c>
      <c r="K21" s="219"/>
      <c r="L21" s="63">
        <v>-184515875</v>
      </c>
    </row>
    <row r="22" spans="1:12" ht="15" customHeight="1">
      <c r="A22" s="69" t="s">
        <v>95</v>
      </c>
      <c r="B22" s="69"/>
      <c r="C22" s="69"/>
      <c r="D22" s="219"/>
      <c r="E22" s="8"/>
      <c r="F22" s="7">
        <v>-88077915</v>
      </c>
      <c r="G22" s="8"/>
      <c r="H22" s="63">
        <v>-52701524</v>
      </c>
      <c r="I22" s="8"/>
      <c r="J22" s="7">
        <v>-85056160</v>
      </c>
      <c r="K22" s="8"/>
      <c r="L22" s="63">
        <v>-51479052</v>
      </c>
    </row>
    <row r="23" spans="1:12" ht="15" customHeight="1">
      <c r="A23" s="69" t="s">
        <v>96</v>
      </c>
      <c r="B23" s="69"/>
      <c r="C23" s="69"/>
      <c r="D23" s="219"/>
      <c r="E23" s="8"/>
      <c r="F23" s="10">
        <v>-61264095</v>
      </c>
      <c r="G23" s="8"/>
      <c r="H23" s="64">
        <v>-124360720</v>
      </c>
      <c r="I23" s="8"/>
      <c r="J23" s="10">
        <v>-11203485</v>
      </c>
      <c r="K23" s="219"/>
      <c r="L23" s="64">
        <v>-121275583</v>
      </c>
    </row>
    <row r="24" spans="1:12" ht="6" customHeight="1">
      <c r="A24" s="69"/>
      <c r="B24" s="69"/>
      <c r="C24" s="69"/>
      <c r="D24" s="219"/>
      <c r="E24" s="8"/>
      <c r="F24" s="19"/>
      <c r="G24" s="219"/>
      <c r="H24" s="189"/>
      <c r="I24" s="219"/>
      <c r="J24" s="7"/>
      <c r="K24" s="20"/>
      <c r="L24" s="63"/>
    </row>
    <row r="25" spans="1:12" ht="15" customHeight="1">
      <c r="A25" s="11" t="s">
        <v>97</v>
      </c>
      <c r="B25" s="11"/>
      <c r="C25" s="11"/>
      <c r="D25" s="219"/>
      <c r="E25" s="8"/>
      <c r="F25" s="10">
        <f>SUM(F21:F24)</f>
        <v>-190956426</v>
      </c>
      <c r="G25" s="8"/>
      <c r="H25" s="64">
        <f>SUM(H21:H24)</f>
        <v>-362758379</v>
      </c>
      <c r="I25" s="8"/>
      <c r="J25" s="10">
        <f>SUM(J21:J24)</f>
        <v>-115617542</v>
      </c>
      <c r="K25" s="6"/>
      <c r="L25" s="64">
        <f>SUM(L21:L24)</f>
        <v>-357270510</v>
      </c>
    </row>
    <row r="26" spans="1:12" ht="12" customHeight="1">
      <c r="A26" s="6"/>
      <c r="B26" s="6"/>
      <c r="C26" s="6"/>
      <c r="D26" s="220"/>
      <c r="E26" s="2"/>
      <c r="F26" s="5"/>
      <c r="G26" s="65"/>
      <c r="H26" s="65"/>
      <c r="I26" s="65"/>
      <c r="J26" s="5"/>
      <c r="K26" s="65"/>
      <c r="L26" s="65"/>
    </row>
    <row r="27" spans="1:12" ht="15" customHeight="1">
      <c r="A27" s="21" t="s">
        <v>98</v>
      </c>
      <c r="B27" s="21"/>
      <c r="C27" s="21"/>
      <c r="D27" s="220"/>
      <c r="E27" s="8"/>
      <c r="F27" s="7">
        <v>43725381</v>
      </c>
      <c r="G27" s="220"/>
      <c r="H27" s="63">
        <v>53994311</v>
      </c>
      <c r="I27" s="220"/>
      <c r="J27" s="7">
        <v>29160150</v>
      </c>
      <c r="K27" s="20"/>
      <c r="L27" s="63">
        <v>52751312</v>
      </c>
    </row>
    <row r="28" spans="1:12" ht="15" customHeight="1">
      <c r="A28" s="69" t="s">
        <v>99</v>
      </c>
      <c r="B28" s="69"/>
      <c r="C28" s="69"/>
      <c r="D28" s="219"/>
      <c r="E28" s="8"/>
      <c r="F28" s="17">
        <v>1416458</v>
      </c>
      <c r="G28" s="219"/>
      <c r="H28" s="187">
        <v>15430707</v>
      </c>
      <c r="I28" s="219"/>
      <c r="J28" s="17">
        <v>5578174</v>
      </c>
      <c r="K28" s="219"/>
      <c r="L28" s="187">
        <v>10766870</v>
      </c>
    </row>
    <row r="29" spans="1:12" ht="15" customHeight="1">
      <c r="A29" s="69" t="s">
        <v>100</v>
      </c>
      <c r="B29" s="69"/>
      <c r="C29" s="69"/>
      <c r="D29" s="219"/>
      <c r="E29" s="8"/>
      <c r="F29" s="7">
        <v>-5001700</v>
      </c>
      <c r="G29" s="8"/>
      <c r="H29" s="63">
        <v>-5891445</v>
      </c>
      <c r="I29" s="8"/>
      <c r="J29" s="7">
        <v>-4356941</v>
      </c>
      <c r="K29" s="219"/>
      <c r="L29" s="63">
        <v>-5836546</v>
      </c>
    </row>
    <row r="30" spans="1:12" ht="15" customHeight="1">
      <c r="A30" s="69" t="s">
        <v>101</v>
      </c>
      <c r="B30" s="69"/>
      <c r="C30" s="69"/>
      <c r="D30" s="219"/>
      <c r="E30" s="8"/>
      <c r="F30" s="7">
        <v>-25883482</v>
      </c>
      <c r="G30" s="8"/>
      <c r="H30" s="63">
        <v>-22335446</v>
      </c>
      <c r="I30" s="8"/>
      <c r="J30" s="7">
        <v>-21850749</v>
      </c>
      <c r="K30" s="219"/>
      <c r="L30" s="63">
        <v>-21210627</v>
      </c>
    </row>
    <row r="31" spans="1:12" ht="15" customHeight="1">
      <c r="A31" s="69" t="s">
        <v>102</v>
      </c>
      <c r="B31" s="69"/>
      <c r="C31" s="69"/>
      <c r="D31" s="219"/>
      <c r="E31" s="8"/>
      <c r="F31" s="7">
        <v>-5228039</v>
      </c>
      <c r="G31" s="63"/>
      <c r="H31" s="63">
        <v>-9346432</v>
      </c>
      <c r="I31" s="63"/>
      <c r="J31" s="7">
        <v>-5142000</v>
      </c>
      <c r="K31" s="211"/>
      <c r="L31" s="63">
        <v>-9261722</v>
      </c>
    </row>
    <row r="32" spans="1:12" ht="15" customHeight="1">
      <c r="A32" s="69" t="s">
        <v>103</v>
      </c>
      <c r="B32" s="69"/>
      <c r="C32" s="69"/>
      <c r="D32" s="219"/>
      <c r="E32" s="8"/>
      <c r="F32" s="71">
        <v>-1692891</v>
      </c>
      <c r="G32" s="63"/>
      <c r="H32" s="72">
        <v>0</v>
      </c>
      <c r="I32" s="63"/>
      <c r="J32" s="71">
        <v>0</v>
      </c>
      <c r="K32" s="211"/>
      <c r="L32" s="72">
        <v>0</v>
      </c>
    </row>
    <row r="33" spans="1:12" ht="6" customHeight="1">
      <c r="A33" s="69"/>
      <c r="B33" s="69"/>
      <c r="C33" s="69"/>
      <c r="D33" s="219"/>
      <c r="E33" s="8"/>
      <c r="F33" s="7"/>
      <c r="G33" s="219"/>
      <c r="H33" s="63"/>
      <c r="I33" s="219"/>
      <c r="J33" s="7"/>
      <c r="K33" s="20"/>
      <c r="L33" s="63"/>
    </row>
    <row r="34" spans="1:12" ht="15" customHeight="1">
      <c r="A34" s="22" t="s">
        <v>104</v>
      </c>
      <c r="B34" s="22"/>
      <c r="C34" s="22"/>
      <c r="D34" s="220"/>
      <c r="E34" s="8"/>
      <c r="F34" s="7">
        <f>SUM(F27:F33)</f>
        <v>7335727</v>
      </c>
      <c r="G34" s="8"/>
      <c r="H34" s="63">
        <f>SUM(H27:H33)</f>
        <v>31851695</v>
      </c>
      <c r="I34" s="8"/>
      <c r="J34" s="7">
        <f>SUM(J27:J33)</f>
        <v>3388634</v>
      </c>
      <c r="K34" s="8"/>
      <c r="L34" s="63">
        <f>SUM(L27:L33)</f>
        <v>27209287</v>
      </c>
    </row>
    <row r="35" spans="1:12" ht="15" customHeight="1">
      <c r="A35" s="15" t="s">
        <v>105</v>
      </c>
      <c r="B35" s="15"/>
      <c r="C35" s="15"/>
      <c r="D35" s="219"/>
      <c r="E35" s="8"/>
      <c r="F35" s="10">
        <v>-1651301</v>
      </c>
      <c r="G35" s="8"/>
      <c r="H35" s="64">
        <v>-6215588</v>
      </c>
      <c r="I35" s="8"/>
      <c r="J35" s="10">
        <v>-490418</v>
      </c>
      <c r="K35" s="8"/>
      <c r="L35" s="64">
        <v>-5358994</v>
      </c>
    </row>
    <row r="36" spans="1:12" ht="6" customHeight="1">
      <c r="A36" s="22"/>
      <c r="B36" s="22"/>
      <c r="C36" s="22"/>
      <c r="D36" s="220"/>
      <c r="E36" s="8"/>
      <c r="F36" s="7"/>
      <c r="G36" s="63"/>
      <c r="H36" s="63"/>
      <c r="I36" s="63"/>
      <c r="J36" s="7"/>
      <c r="K36" s="63"/>
      <c r="L36" s="63"/>
    </row>
    <row r="37" spans="1:12" ht="15" customHeight="1">
      <c r="A37" s="22" t="s">
        <v>106</v>
      </c>
      <c r="B37" s="22"/>
      <c r="C37" s="22"/>
      <c r="D37" s="220"/>
      <c r="E37" s="8"/>
      <c r="F37" s="7">
        <f>SUM(F34:F36)</f>
        <v>5684426</v>
      </c>
      <c r="G37" s="8"/>
      <c r="H37" s="63">
        <f>SUM(H34:H36)</f>
        <v>25636107</v>
      </c>
      <c r="I37" s="8"/>
      <c r="J37" s="7">
        <f>SUM(J34:J36)</f>
        <v>2898216</v>
      </c>
      <c r="K37" s="8"/>
      <c r="L37" s="63">
        <f>SUM(L34:L36)</f>
        <v>21850293</v>
      </c>
    </row>
    <row r="38" spans="1:12" ht="15" customHeight="1">
      <c r="A38" s="15" t="s">
        <v>79</v>
      </c>
      <c r="B38" s="22"/>
      <c r="C38" s="22"/>
      <c r="D38" s="220"/>
      <c r="E38" s="8"/>
      <c r="F38" s="10">
        <v>0</v>
      </c>
      <c r="G38" s="8"/>
      <c r="H38" s="64">
        <v>0</v>
      </c>
      <c r="I38" s="8"/>
      <c r="J38" s="10">
        <v>0</v>
      </c>
      <c r="K38" s="8"/>
      <c r="L38" s="64">
        <v>0</v>
      </c>
    </row>
    <row r="39" spans="1:12" ht="6" customHeight="1">
      <c r="A39" s="15"/>
      <c r="B39" s="15"/>
      <c r="C39" s="15"/>
      <c r="D39" s="6"/>
      <c r="E39" s="8"/>
      <c r="F39" s="7"/>
      <c r="G39" s="8"/>
      <c r="H39" s="63"/>
      <c r="I39" s="8"/>
      <c r="J39" s="7"/>
      <c r="K39" s="8"/>
      <c r="L39" s="63"/>
    </row>
    <row r="40" spans="1:12" ht="15" customHeight="1" thickBot="1">
      <c r="A40" s="1" t="s">
        <v>107</v>
      </c>
      <c r="B40" s="1"/>
      <c r="C40" s="22"/>
      <c r="D40" s="6"/>
      <c r="E40" s="8"/>
      <c r="F40" s="12">
        <f>SUM(F37:F39)</f>
        <v>5684426</v>
      </c>
      <c r="G40" s="8"/>
      <c r="H40" s="66">
        <f>SUM(H37:H39)</f>
        <v>25636107</v>
      </c>
      <c r="I40" s="8"/>
      <c r="J40" s="12">
        <f>SUM(J37:J39)</f>
        <v>2898216</v>
      </c>
      <c r="K40" s="8"/>
      <c r="L40" s="66">
        <f>SUM(L37:L39)</f>
        <v>21850293</v>
      </c>
    </row>
    <row r="41" spans="1:12" ht="12" customHeight="1" thickTop="1">
      <c r="A41" s="22"/>
      <c r="B41" s="22"/>
      <c r="C41" s="22"/>
      <c r="D41" s="6"/>
      <c r="E41" s="8"/>
      <c r="F41" s="14"/>
      <c r="G41" s="190"/>
      <c r="H41" s="190"/>
      <c r="I41" s="190"/>
      <c r="J41" s="14"/>
      <c r="K41" s="190"/>
      <c r="L41" s="190"/>
    </row>
    <row r="42" spans="1:12" ht="15" customHeight="1">
      <c r="A42" s="22" t="s">
        <v>108</v>
      </c>
      <c r="B42" s="22"/>
      <c r="C42" s="22"/>
      <c r="D42" s="6"/>
      <c r="E42" s="8"/>
      <c r="F42" s="14"/>
      <c r="G42" s="8"/>
      <c r="H42" s="190"/>
      <c r="I42" s="8"/>
      <c r="J42" s="7"/>
      <c r="K42" s="8"/>
      <c r="L42" s="63"/>
    </row>
    <row r="43" spans="1:12" ht="15" customHeight="1">
      <c r="A43" s="15" t="s">
        <v>109</v>
      </c>
      <c r="B43" s="6"/>
      <c r="C43" s="15"/>
      <c r="D43" s="6"/>
      <c r="E43" s="8"/>
      <c r="F43" s="17">
        <v>5425404</v>
      </c>
      <c r="G43" s="8"/>
      <c r="H43" s="187">
        <v>25569793</v>
      </c>
      <c r="I43" s="8"/>
      <c r="J43" s="23">
        <v>2898216</v>
      </c>
      <c r="K43" s="8"/>
      <c r="L43" s="196">
        <v>21850293</v>
      </c>
    </row>
    <row r="44" spans="1:12" ht="15" customHeight="1">
      <c r="A44" s="15" t="s">
        <v>81</v>
      </c>
      <c r="B44" s="6"/>
      <c r="C44" s="15"/>
      <c r="D44" s="6"/>
      <c r="E44" s="8"/>
      <c r="F44" s="70">
        <v>259022</v>
      </c>
      <c r="G44" s="8"/>
      <c r="H44" s="191">
        <v>66314</v>
      </c>
      <c r="I44" s="8"/>
      <c r="J44" s="10">
        <v>0</v>
      </c>
      <c r="K44" s="8"/>
      <c r="L44" s="197">
        <v>0</v>
      </c>
    </row>
    <row r="45" spans="1:12" ht="6" customHeight="1">
      <c r="A45" s="6"/>
      <c r="B45" s="6"/>
      <c r="C45" s="6"/>
      <c r="D45" s="220"/>
      <c r="E45" s="8"/>
      <c r="F45" s="14"/>
      <c r="G45" s="8"/>
      <c r="H45" s="190"/>
      <c r="I45" s="8"/>
      <c r="J45" s="14"/>
      <c r="K45" s="8"/>
      <c r="L45" s="190"/>
    </row>
    <row r="46" spans="1:12" ht="15" customHeight="1" thickBot="1">
      <c r="A46" s="22"/>
      <c r="B46" s="22"/>
      <c r="C46" s="22"/>
      <c r="D46" s="6"/>
      <c r="E46" s="8"/>
      <c r="F46" s="24">
        <f>SUM(F43:F45)</f>
        <v>5684426</v>
      </c>
      <c r="G46" s="8"/>
      <c r="H46" s="192">
        <f>SUM(H43:H45)</f>
        <v>25636107</v>
      </c>
      <c r="I46" s="8"/>
      <c r="J46" s="12">
        <f>SUM(J43:J45)</f>
        <v>2898216</v>
      </c>
      <c r="K46" s="8"/>
      <c r="L46" s="66">
        <f>SUM(L43:L45)</f>
        <v>21850293</v>
      </c>
    </row>
    <row r="47" spans="1:12" ht="12" customHeight="1" thickTop="1">
      <c r="A47" s="22"/>
      <c r="B47" s="22"/>
      <c r="C47" s="22"/>
      <c r="D47" s="6"/>
      <c r="E47" s="8"/>
      <c r="F47" s="14"/>
      <c r="G47" s="190"/>
      <c r="H47" s="190"/>
      <c r="I47" s="190"/>
      <c r="J47" s="14"/>
      <c r="K47" s="190"/>
      <c r="L47" s="190"/>
    </row>
    <row r="48" spans="1:12" ht="15" customHeight="1">
      <c r="A48" s="1" t="s">
        <v>110</v>
      </c>
      <c r="B48" s="1"/>
      <c r="C48" s="1"/>
      <c r="D48" s="6"/>
      <c r="E48" s="8"/>
      <c r="F48" s="14"/>
      <c r="G48" s="8"/>
      <c r="H48" s="190"/>
      <c r="I48" s="8"/>
      <c r="J48" s="7"/>
      <c r="K48" s="8"/>
      <c r="L48" s="63"/>
    </row>
    <row r="49" spans="1:12" ht="15" customHeight="1">
      <c r="A49" s="15" t="s">
        <v>109</v>
      </c>
      <c r="B49" s="6"/>
      <c r="C49" s="15"/>
      <c r="D49" s="219"/>
      <c r="E49" s="8"/>
      <c r="F49" s="17">
        <v>5425404</v>
      </c>
      <c r="G49" s="8"/>
      <c r="H49" s="187">
        <v>25569793</v>
      </c>
      <c r="I49" s="8"/>
      <c r="J49" s="23">
        <v>2898216</v>
      </c>
      <c r="K49" s="8"/>
      <c r="L49" s="196">
        <v>21850293</v>
      </c>
    </row>
    <row r="50" spans="1:12" s="123" customFormat="1" ht="15" customHeight="1">
      <c r="A50" s="68" t="s">
        <v>81</v>
      </c>
      <c r="B50" s="68"/>
      <c r="C50" s="68"/>
      <c r="D50" s="84"/>
      <c r="E50" s="8"/>
      <c r="F50" s="124">
        <v>259022</v>
      </c>
      <c r="G50" s="8"/>
      <c r="H50" s="193">
        <v>66314</v>
      </c>
      <c r="I50" s="8"/>
      <c r="J50" s="71">
        <v>0</v>
      </c>
      <c r="K50" s="8"/>
      <c r="L50" s="198">
        <v>0</v>
      </c>
    </row>
    <row r="51" spans="1:12" s="123" customFormat="1" ht="6" customHeight="1">
      <c r="A51" s="68"/>
      <c r="B51" s="68"/>
      <c r="C51" s="68"/>
      <c r="D51" s="84"/>
      <c r="E51" s="8"/>
      <c r="F51" s="122"/>
      <c r="G51" s="8"/>
      <c r="H51" s="187"/>
      <c r="I51" s="8"/>
      <c r="J51" s="7"/>
      <c r="K51" s="8"/>
      <c r="L51" s="190"/>
    </row>
    <row r="52" spans="1:12" ht="15" customHeight="1" thickBot="1">
      <c r="A52" s="69"/>
      <c r="B52" s="69"/>
      <c r="C52" s="69"/>
      <c r="D52" s="219"/>
      <c r="E52" s="8"/>
      <c r="F52" s="101">
        <f>SUM(F49:F51)</f>
        <v>5684426</v>
      </c>
      <c r="G52" s="8"/>
      <c r="H52" s="66">
        <f>SUM(H49:H51)</f>
        <v>25636107</v>
      </c>
      <c r="I52" s="8"/>
      <c r="J52" s="101">
        <f>SUM(J49:J51)</f>
        <v>2898216</v>
      </c>
      <c r="K52" s="8"/>
      <c r="L52" s="66">
        <f>SUM(L49:L51)</f>
        <v>21850293</v>
      </c>
    </row>
    <row r="53" spans="1:12" ht="12" customHeight="1" thickTop="1">
      <c r="A53" s="69"/>
      <c r="B53" s="69"/>
      <c r="C53" s="69"/>
      <c r="D53" s="219"/>
      <c r="E53" s="8"/>
      <c r="F53" s="7"/>
      <c r="G53" s="63"/>
      <c r="H53" s="63"/>
      <c r="I53" s="63"/>
      <c r="J53" s="7"/>
      <c r="K53" s="63"/>
      <c r="L53" s="63"/>
    </row>
    <row r="54" spans="1:12" ht="15" customHeight="1">
      <c r="A54" s="11" t="s">
        <v>111</v>
      </c>
      <c r="B54" s="11"/>
      <c r="C54" s="11"/>
      <c r="D54" s="219"/>
      <c r="E54" s="8"/>
      <c r="F54" s="14"/>
      <c r="G54" s="8"/>
      <c r="H54" s="63"/>
      <c r="I54" s="8"/>
      <c r="J54" s="7"/>
      <c r="K54" s="8"/>
      <c r="L54" s="63"/>
    </row>
    <row r="55" spans="1:12" ht="15" customHeight="1" thickBot="1">
      <c r="A55" s="69" t="s">
        <v>112</v>
      </c>
      <c r="B55" s="6"/>
      <c r="C55" s="69"/>
      <c r="D55" s="219"/>
      <c r="E55" s="8"/>
      <c r="F55" s="26">
        <f>F43/316947150</f>
        <v>1.7117692965530687E-2</v>
      </c>
      <c r="G55" s="8"/>
      <c r="H55" s="194">
        <v>0.08</v>
      </c>
      <c r="I55" s="8"/>
      <c r="J55" s="26">
        <f>J43/316947150</f>
        <v>9.1441617316956464E-3</v>
      </c>
      <c r="K55" s="8"/>
      <c r="L55" s="194">
        <f>L43/292373626</f>
        <v>7.4734145137974925E-2</v>
      </c>
    </row>
    <row r="56" spans="1:12" ht="6" customHeight="1" thickTop="1">
      <c r="A56" s="69"/>
      <c r="B56" s="6"/>
      <c r="C56" s="69"/>
      <c r="D56" s="219"/>
      <c r="E56" s="8"/>
      <c r="F56" s="14"/>
      <c r="G56" s="8"/>
      <c r="H56" s="195"/>
      <c r="I56" s="8"/>
      <c r="J56" s="14"/>
      <c r="K56" s="8"/>
      <c r="L56" s="195"/>
    </row>
    <row r="57" spans="1:12" ht="15" customHeight="1" thickBot="1">
      <c r="A57" s="69" t="s">
        <v>113</v>
      </c>
      <c r="B57" s="6"/>
      <c r="C57" s="6"/>
      <c r="D57" s="6"/>
      <c r="E57" s="8"/>
      <c r="F57" s="26">
        <v>0.02</v>
      </c>
      <c r="G57" s="8"/>
      <c r="H57" s="194">
        <f>0.06</f>
        <v>0.06</v>
      </c>
      <c r="I57" s="8"/>
      <c r="J57" s="26">
        <f>SUM(J43/376094956)</f>
        <v>7.7060751646985661E-3</v>
      </c>
      <c r="K57" s="8"/>
      <c r="L57" s="194">
        <v>0.05</v>
      </c>
    </row>
    <row r="58" spans="1:12" ht="15" customHeight="1" thickTop="1">
      <c r="A58" s="69"/>
      <c r="B58" s="6"/>
      <c r="C58" s="6"/>
      <c r="D58" s="6"/>
      <c r="E58" s="8"/>
      <c r="F58" s="172"/>
      <c r="G58" s="172"/>
      <c r="H58" s="172"/>
      <c r="I58" s="172"/>
      <c r="J58" s="172"/>
      <c r="K58" s="172"/>
      <c r="L58" s="172"/>
    </row>
    <row r="59" spans="1:12" ht="12.75" customHeight="1">
      <c r="A59" s="69"/>
      <c r="B59" s="6"/>
      <c r="C59" s="6"/>
      <c r="D59" s="6"/>
      <c r="E59" s="8"/>
      <c r="F59" s="172"/>
      <c r="G59" s="172"/>
      <c r="H59" s="172"/>
      <c r="I59" s="172"/>
      <c r="J59" s="172"/>
      <c r="K59" s="172"/>
      <c r="L59" s="172"/>
    </row>
    <row r="60" spans="1:12" s="215" customFormat="1" ht="12.75" customHeight="1">
      <c r="A60" s="69"/>
      <c r="B60" s="6"/>
      <c r="C60" s="6"/>
      <c r="D60" s="6"/>
      <c r="E60" s="8"/>
      <c r="F60" s="172"/>
      <c r="G60" s="172"/>
      <c r="H60" s="172"/>
      <c r="I60" s="172"/>
      <c r="J60" s="172"/>
      <c r="K60" s="172"/>
      <c r="L60" s="172"/>
    </row>
    <row r="61" spans="1:12" ht="12">
      <c r="A61" s="6"/>
      <c r="B61" s="6"/>
      <c r="C61" s="6"/>
      <c r="D61" s="6"/>
      <c r="E61" s="8"/>
      <c r="F61" s="9"/>
      <c r="G61" s="8"/>
      <c r="H61" s="9"/>
      <c r="I61" s="8"/>
      <c r="J61" s="9"/>
      <c r="K61" s="8"/>
      <c r="L61" s="9"/>
    </row>
    <row r="62" spans="1:12" ht="15" customHeight="1">
      <c r="A62" s="232" t="s">
        <v>37</v>
      </c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</row>
    <row r="63" spans="1:12" ht="16.5" customHeight="1">
      <c r="A63" s="69"/>
      <c r="B63" s="6"/>
      <c r="C63" s="69"/>
      <c r="D63" s="219"/>
      <c r="E63" s="25"/>
      <c r="F63" s="25"/>
      <c r="G63" s="25"/>
      <c r="H63" s="25"/>
      <c r="I63" s="25"/>
      <c r="J63" s="25"/>
      <c r="K63" s="212"/>
      <c r="L63" s="25"/>
    </row>
    <row r="64" spans="1:12" s="110" customFormat="1" ht="21.95" customHeight="1">
      <c r="A64" s="251" t="str">
        <f>'EN 2-4'!A49</f>
        <v>The accompanying notes form part of this interim financial information.</v>
      </c>
      <c r="B64" s="251"/>
      <c r="C64" s="251"/>
      <c r="D64" s="246"/>
      <c r="E64" s="246"/>
      <c r="F64" s="246"/>
      <c r="G64" s="246"/>
      <c r="H64" s="246"/>
      <c r="I64" s="246"/>
      <c r="J64" s="246"/>
      <c r="K64" s="246"/>
      <c r="L64" s="246"/>
    </row>
  </sheetData>
  <mergeCells count="5">
    <mergeCell ref="A62:L62"/>
    <mergeCell ref="F6:H6"/>
    <mergeCell ref="J6:L6"/>
    <mergeCell ref="F7:H7"/>
    <mergeCell ref="J7:L7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&amp;R&amp;"Arial,Regular"&amp;9&amp;P</oddFooter>
  </headerFooter>
  <ignoredErrors>
    <ignoredError sqref="F9:L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36C09"/>
  </sheetPr>
  <dimension ref="A1:L66"/>
  <sheetViews>
    <sheetView topLeftCell="A35" zoomScaleNormal="100" zoomScaleSheetLayoutView="85" zoomScalePageLayoutView="120" workbookViewId="0"/>
  </sheetViews>
  <sheetFormatPr defaultColWidth="10.140625" defaultRowHeight="16.5" customHeight="1"/>
  <cols>
    <col min="1" max="1" width="1.140625" style="121" customWidth="1"/>
    <col min="2" max="2" width="1.28515625" style="121" customWidth="1"/>
    <col min="3" max="3" width="39" style="121" customWidth="1"/>
    <col min="4" max="4" width="5.28515625" style="121" customWidth="1"/>
    <col min="5" max="5" width="0.7109375" style="121" customWidth="1"/>
    <col min="6" max="6" width="13.42578125" style="121" customWidth="1"/>
    <col min="7" max="7" width="0.7109375" style="121" customWidth="1"/>
    <col min="8" max="8" width="13.42578125" style="121" customWidth="1"/>
    <col min="9" max="9" width="0.7109375" style="121" customWidth="1"/>
    <col min="10" max="10" width="13.42578125" style="121" customWidth="1"/>
    <col min="11" max="11" width="0.7109375" style="121" customWidth="1"/>
    <col min="12" max="12" width="13.42578125" style="121" customWidth="1"/>
    <col min="13" max="16384" width="10.140625" style="121"/>
  </cols>
  <sheetData>
    <row r="1" spans="1:12" ht="16.5" customHeight="1">
      <c r="A1" s="1" t="s">
        <v>0</v>
      </c>
      <c r="B1" s="6"/>
      <c r="C1" s="6"/>
      <c r="D1" s="6"/>
      <c r="E1" s="9"/>
      <c r="F1" s="9"/>
      <c r="G1" s="9"/>
      <c r="H1" s="9"/>
      <c r="I1" s="9"/>
      <c r="J1" s="9"/>
      <c r="K1" s="6"/>
      <c r="L1" s="9"/>
    </row>
    <row r="2" spans="1:12" ht="16.5" customHeight="1">
      <c r="A2" s="11" t="s">
        <v>84</v>
      </c>
      <c r="B2" s="11"/>
      <c r="C2" s="11"/>
      <c r="D2" s="219"/>
      <c r="E2" s="13"/>
      <c r="F2" s="13"/>
      <c r="G2" s="13"/>
      <c r="H2" s="13"/>
      <c r="I2" s="13"/>
      <c r="J2" s="13"/>
      <c r="K2" s="6"/>
      <c r="L2" s="13"/>
    </row>
    <row r="3" spans="1:12" ht="16.5" customHeight="1">
      <c r="A3" s="243" t="s">
        <v>114</v>
      </c>
      <c r="B3" s="243"/>
      <c r="C3" s="243"/>
      <c r="D3" s="244"/>
      <c r="E3" s="245"/>
      <c r="F3" s="245"/>
      <c r="G3" s="245"/>
      <c r="H3" s="245"/>
      <c r="I3" s="245"/>
      <c r="J3" s="245"/>
      <c r="K3" s="246"/>
      <c r="L3" s="245"/>
    </row>
    <row r="4" spans="1:12" ht="12" customHeight="1">
      <c r="A4" s="11"/>
      <c r="B4" s="11"/>
      <c r="C4" s="11"/>
      <c r="D4" s="219"/>
      <c r="E4" s="13"/>
      <c r="F4" s="13"/>
      <c r="G4" s="13"/>
      <c r="H4" s="13"/>
      <c r="I4" s="13"/>
      <c r="J4" s="13"/>
      <c r="K4" s="6"/>
      <c r="L4" s="13"/>
    </row>
    <row r="5" spans="1:12" ht="12" customHeight="1">
      <c r="A5" s="11"/>
      <c r="B5" s="11"/>
      <c r="C5" s="11"/>
      <c r="D5" s="219"/>
      <c r="E5" s="13"/>
      <c r="F5" s="13"/>
      <c r="G5" s="13"/>
      <c r="H5" s="13"/>
      <c r="I5" s="13"/>
      <c r="J5" s="13"/>
      <c r="K5" s="6"/>
      <c r="L5" s="13"/>
    </row>
    <row r="6" spans="1:12" ht="15" customHeight="1">
      <c r="A6" s="6"/>
      <c r="B6" s="6"/>
      <c r="C6" s="6"/>
      <c r="D6" s="219"/>
      <c r="E6" s="8"/>
      <c r="F6" s="233" t="s">
        <v>86</v>
      </c>
      <c r="G6" s="247"/>
      <c r="H6" s="247"/>
      <c r="I6" s="221"/>
      <c r="J6" s="234" t="s">
        <v>87</v>
      </c>
      <c r="K6" s="247"/>
      <c r="L6" s="247"/>
    </row>
    <row r="7" spans="1:12" ht="15" customHeight="1">
      <c r="A7" s="6"/>
      <c r="B7" s="6"/>
      <c r="C7" s="6"/>
      <c r="D7" s="219"/>
      <c r="E7" s="8"/>
      <c r="F7" s="248" t="s">
        <v>5</v>
      </c>
      <c r="G7" s="249"/>
      <c r="H7" s="249"/>
      <c r="I7" s="219"/>
      <c r="J7" s="237" t="s">
        <v>5</v>
      </c>
      <c r="K7" s="249"/>
      <c r="L7" s="249"/>
    </row>
    <row r="8" spans="1:12" ht="15" customHeight="1">
      <c r="A8" s="6"/>
      <c r="B8" s="6"/>
      <c r="C8" s="6"/>
      <c r="D8" s="219"/>
      <c r="E8" s="8"/>
      <c r="F8" s="4" t="s">
        <v>8</v>
      </c>
      <c r="G8" s="209"/>
      <c r="H8" s="4" t="s">
        <v>8</v>
      </c>
      <c r="I8" s="210"/>
      <c r="J8" s="4" t="s">
        <v>8</v>
      </c>
      <c r="K8" s="209"/>
      <c r="L8" s="4" t="s">
        <v>8</v>
      </c>
    </row>
    <row r="9" spans="1:12" ht="15" customHeight="1">
      <c r="A9" s="6"/>
      <c r="B9" s="6"/>
      <c r="C9" s="6"/>
      <c r="D9" s="6"/>
      <c r="E9" s="9"/>
      <c r="F9" s="32" t="s">
        <v>10</v>
      </c>
      <c r="G9" s="32"/>
      <c r="H9" s="32" t="s">
        <v>11</v>
      </c>
      <c r="I9" s="207"/>
      <c r="J9" s="32" t="s">
        <v>10</v>
      </c>
      <c r="K9" s="32"/>
      <c r="L9" s="32" t="s">
        <v>11</v>
      </c>
    </row>
    <row r="10" spans="1:12" ht="15" customHeight="1">
      <c r="A10" s="6"/>
      <c r="B10" s="6"/>
      <c r="C10" s="6"/>
      <c r="D10" s="252" t="s">
        <v>12</v>
      </c>
      <c r="E10" s="6"/>
      <c r="F10" s="250" t="s">
        <v>13</v>
      </c>
      <c r="G10" s="3"/>
      <c r="H10" s="250" t="s">
        <v>13</v>
      </c>
      <c r="I10" s="6"/>
      <c r="J10" s="250" t="s">
        <v>13</v>
      </c>
      <c r="K10" s="3"/>
      <c r="L10" s="250" t="s">
        <v>13</v>
      </c>
    </row>
    <row r="11" spans="1:12" s="216" customFormat="1" ht="5.0999999999999996" customHeight="1">
      <c r="A11" s="69"/>
      <c r="B11" s="69"/>
      <c r="C11" s="69"/>
      <c r="D11" s="219"/>
      <c r="E11" s="8"/>
      <c r="F11" s="93"/>
      <c r="G11" s="8"/>
      <c r="H11" s="63"/>
      <c r="I11" s="8"/>
      <c r="J11" s="93"/>
      <c r="K11" s="6"/>
      <c r="L11" s="63"/>
    </row>
    <row r="12" spans="1:12" ht="15" customHeight="1">
      <c r="A12" s="11" t="s">
        <v>88</v>
      </c>
      <c r="B12" s="11"/>
      <c r="C12" s="11"/>
      <c r="D12" s="219">
        <v>7</v>
      </c>
      <c r="E12" s="8"/>
      <c r="F12" s="93"/>
      <c r="G12" s="8"/>
      <c r="H12" s="8"/>
      <c r="I12" s="8"/>
      <c r="J12" s="102"/>
      <c r="K12" s="6"/>
      <c r="L12" s="9"/>
    </row>
    <row r="13" spans="1:12" ht="5.0999999999999996" customHeight="1">
      <c r="A13" s="11"/>
      <c r="B13" s="11"/>
      <c r="C13" s="11"/>
      <c r="D13" s="219"/>
      <c r="E13" s="8"/>
      <c r="F13" s="93"/>
      <c r="G13" s="8"/>
      <c r="H13" s="8"/>
      <c r="I13" s="8"/>
      <c r="J13" s="102"/>
      <c r="K13" s="6"/>
      <c r="L13" s="9"/>
    </row>
    <row r="14" spans="1:12" ht="15" customHeight="1">
      <c r="A14" s="69" t="s">
        <v>89</v>
      </c>
      <c r="B14" s="69"/>
      <c r="C14" s="69"/>
      <c r="D14" s="220"/>
      <c r="E14" s="2"/>
      <c r="F14" s="94">
        <v>143918463</v>
      </c>
      <c r="G14" s="219"/>
      <c r="H14" s="186">
        <v>482957674</v>
      </c>
      <c r="I14" s="219"/>
      <c r="J14" s="94">
        <v>58752647</v>
      </c>
      <c r="K14" s="219"/>
      <c r="L14" s="186">
        <v>481565674</v>
      </c>
    </row>
    <row r="15" spans="1:12" ht="15" customHeight="1">
      <c r="A15" s="69" t="s">
        <v>90</v>
      </c>
      <c r="B15" s="69"/>
      <c r="C15" s="69"/>
      <c r="D15" s="219"/>
      <c r="E15" s="208"/>
      <c r="F15" s="95">
        <v>290455952</v>
      </c>
      <c r="G15" s="6"/>
      <c r="H15" s="187">
        <v>223114325</v>
      </c>
      <c r="I15" s="6"/>
      <c r="J15" s="95">
        <v>275680087</v>
      </c>
      <c r="K15" s="6"/>
      <c r="L15" s="187">
        <v>218429087</v>
      </c>
    </row>
    <row r="16" spans="1:12" ht="15" customHeight="1">
      <c r="A16" s="69" t="s">
        <v>91</v>
      </c>
      <c r="B16" s="69"/>
      <c r="C16" s="69"/>
      <c r="D16" s="219"/>
      <c r="E16" s="208"/>
      <c r="F16" s="96">
        <v>128269433</v>
      </c>
      <c r="G16" s="219"/>
      <c r="H16" s="188">
        <v>528714002</v>
      </c>
      <c r="I16" s="219"/>
      <c r="J16" s="96">
        <v>59150182</v>
      </c>
      <c r="K16" s="219"/>
      <c r="L16" s="188">
        <v>477852112</v>
      </c>
    </row>
    <row r="17" spans="1:12" ht="5.0999999999999996" customHeight="1">
      <c r="A17" s="69"/>
      <c r="B17" s="69"/>
      <c r="C17" s="69"/>
      <c r="D17" s="219"/>
      <c r="E17" s="8"/>
      <c r="F17" s="93"/>
      <c r="G17" s="8"/>
      <c r="H17" s="63"/>
      <c r="I17" s="8"/>
      <c r="J17" s="93"/>
      <c r="K17" s="6"/>
      <c r="L17" s="63"/>
    </row>
    <row r="18" spans="1:12" ht="15" customHeight="1">
      <c r="A18" s="11" t="s">
        <v>92</v>
      </c>
      <c r="B18" s="11"/>
      <c r="C18" s="11"/>
      <c r="D18" s="219"/>
      <c r="E18" s="8"/>
      <c r="F18" s="97">
        <f>SUM(F14:F17)</f>
        <v>562643848</v>
      </c>
      <c r="G18" s="8"/>
      <c r="H18" s="64">
        <f>SUM(H14:H17)</f>
        <v>1234786001</v>
      </c>
      <c r="I18" s="8"/>
      <c r="J18" s="97">
        <f>SUM(J14:J17)</f>
        <v>393582916</v>
      </c>
      <c r="K18" s="6"/>
      <c r="L18" s="64">
        <f>SUM(L14:L17)</f>
        <v>1177846873</v>
      </c>
    </row>
    <row r="19" spans="1:12" ht="10.15" customHeight="1">
      <c r="A19" s="11"/>
      <c r="B19" s="11"/>
      <c r="C19" s="11"/>
      <c r="D19" s="219"/>
      <c r="E19" s="8"/>
      <c r="F19" s="93"/>
      <c r="G19" s="8"/>
      <c r="H19" s="63"/>
      <c r="I19" s="8"/>
      <c r="J19" s="93"/>
      <c r="K19" s="6"/>
      <c r="L19" s="63"/>
    </row>
    <row r="20" spans="1:12" ht="15" customHeight="1">
      <c r="A20" s="11" t="s">
        <v>93</v>
      </c>
      <c r="B20" s="11"/>
      <c r="C20" s="11"/>
      <c r="D20" s="219"/>
      <c r="E20" s="8"/>
      <c r="F20" s="93"/>
      <c r="G20" s="63"/>
      <c r="H20" s="63"/>
      <c r="I20" s="63"/>
      <c r="J20" s="93"/>
      <c r="K20" s="63"/>
      <c r="L20" s="63"/>
    </row>
    <row r="21" spans="1:12" ht="5.0999999999999996" customHeight="1">
      <c r="A21" s="11"/>
      <c r="B21" s="11"/>
      <c r="C21" s="11"/>
      <c r="D21" s="219"/>
      <c r="E21" s="8"/>
      <c r="F21" s="93"/>
      <c r="G21" s="8"/>
      <c r="H21" s="63"/>
      <c r="I21" s="8"/>
      <c r="J21" s="102"/>
      <c r="K21" s="6"/>
      <c r="L21" s="190"/>
    </row>
    <row r="22" spans="1:12" ht="15" customHeight="1">
      <c r="A22" s="69" t="s">
        <v>94</v>
      </c>
      <c r="B22" s="69"/>
      <c r="C22" s="69"/>
      <c r="D22" s="219"/>
      <c r="E22" s="8"/>
      <c r="F22" s="93">
        <v>-126830675</v>
      </c>
      <c r="G22" s="8"/>
      <c r="H22" s="63">
        <v>-461181161</v>
      </c>
      <c r="I22" s="8"/>
      <c r="J22" s="93">
        <v>-49177526</v>
      </c>
      <c r="K22" s="219"/>
      <c r="L22" s="63">
        <v>-460000901</v>
      </c>
    </row>
    <row r="23" spans="1:12" ht="15" customHeight="1">
      <c r="A23" s="69" t="s">
        <v>95</v>
      </c>
      <c r="B23" s="69"/>
      <c r="C23" s="69"/>
      <c r="D23" s="219"/>
      <c r="E23" s="8"/>
      <c r="F23" s="93">
        <v>-195427180</v>
      </c>
      <c r="G23" s="8"/>
      <c r="H23" s="63">
        <v>-156593288</v>
      </c>
      <c r="I23" s="8"/>
      <c r="J23" s="93">
        <v>-187642663</v>
      </c>
      <c r="K23" s="8"/>
      <c r="L23" s="63">
        <v>-155199871</v>
      </c>
    </row>
    <row r="24" spans="1:12" ht="15" customHeight="1">
      <c r="A24" s="69" t="s">
        <v>96</v>
      </c>
      <c r="B24" s="69"/>
      <c r="C24" s="69"/>
      <c r="D24" s="219"/>
      <c r="E24" s="8"/>
      <c r="F24" s="97">
        <v>-119166808</v>
      </c>
      <c r="G24" s="8"/>
      <c r="H24" s="64">
        <v>-464195968</v>
      </c>
      <c r="I24" s="8"/>
      <c r="J24" s="97">
        <v>-59906024</v>
      </c>
      <c r="K24" s="219"/>
      <c r="L24" s="64">
        <v>-422255250</v>
      </c>
    </row>
    <row r="25" spans="1:12" ht="5.0999999999999996" customHeight="1">
      <c r="A25" s="69"/>
      <c r="B25" s="69"/>
      <c r="C25" s="69"/>
      <c r="D25" s="219"/>
      <c r="E25" s="8"/>
      <c r="F25" s="98"/>
      <c r="G25" s="219"/>
      <c r="H25" s="189"/>
      <c r="I25" s="219"/>
      <c r="J25" s="93"/>
      <c r="K25" s="20"/>
      <c r="L25" s="63"/>
    </row>
    <row r="26" spans="1:12" ht="15" customHeight="1">
      <c r="A26" s="11" t="s">
        <v>97</v>
      </c>
      <c r="B26" s="11"/>
      <c r="C26" s="11"/>
      <c r="D26" s="219"/>
      <c r="E26" s="8"/>
      <c r="F26" s="97">
        <f>SUM(F22:F25)</f>
        <v>-441424663</v>
      </c>
      <c r="G26" s="8"/>
      <c r="H26" s="64">
        <f>SUM(H22:H25)</f>
        <v>-1081970417</v>
      </c>
      <c r="I26" s="8"/>
      <c r="J26" s="97">
        <f>SUM(J22:J25)</f>
        <v>-296726213</v>
      </c>
      <c r="K26" s="6"/>
      <c r="L26" s="64">
        <f>SUM(L22:L25)</f>
        <v>-1037456022</v>
      </c>
    </row>
    <row r="27" spans="1:12" ht="10.15" customHeight="1">
      <c r="A27" s="6"/>
      <c r="B27" s="6"/>
      <c r="C27" s="6"/>
      <c r="D27" s="220"/>
      <c r="E27" s="2"/>
      <c r="F27" s="99"/>
      <c r="G27" s="65"/>
      <c r="H27" s="65"/>
      <c r="I27" s="65"/>
      <c r="J27" s="99"/>
      <c r="K27" s="65"/>
      <c r="L27" s="65"/>
    </row>
    <row r="28" spans="1:12" ht="15" customHeight="1">
      <c r="A28" s="21" t="s">
        <v>98</v>
      </c>
      <c r="B28" s="21"/>
      <c r="C28" s="21"/>
      <c r="D28" s="220"/>
      <c r="E28" s="8"/>
      <c r="F28" s="93">
        <v>121219185</v>
      </c>
      <c r="G28" s="220"/>
      <c r="H28" s="63">
        <v>152815584</v>
      </c>
      <c r="I28" s="220"/>
      <c r="J28" s="93">
        <v>96856703</v>
      </c>
      <c r="K28" s="20"/>
      <c r="L28" s="63">
        <v>140390851</v>
      </c>
    </row>
    <row r="29" spans="1:12" ht="15" customHeight="1">
      <c r="A29" s="69" t="s">
        <v>99</v>
      </c>
      <c r="B29" s="69"/>
      <c r="C29" s="69"/>
      <c r="D29" s="219"/>
      <c r="E29" s="8"/>
      <c r="F29" s="95">
        <v>2635775</v>
      </c>
      <c r="G29" s="219"/>
      <c r="H29" s="187">
        <v>16143393</v>
      </c>
      <c r="I29" s="219"/>
      <c r="J29" s="95">
        <v>13058310</v>
      </c>
      <c r="K29" s="219"/>
      <c r="L29" s="187">
        <v>16933665</v>
      </c>
    </row>
    <row r="30" spans="1:12" ht="15" customHeight="1">
      <c r="A30" s="69" t="s">
        <v>100</v>
      </c>
      <c r="B30" s="69"/>
      <c r="C30" s="69"/>
      <c r="D30" s="219"/>
      <c r="E30" s="8"/>
      <c r="F30" s="93">
        <v>-18537508</v>
      </c>
      <c r="G30" s="8"/>
      <c r="H30" s="63">
        <v>-17130340</v>
      </c>
      <c r="I30" s="8"/>
      <c r="J30" s="93">
        <v>-17737797</v>
      </c>
      <c r="K30" s="219"/>
      <c r="L30" s="63">
        <v>-17047056</v>
      </c>
    </row>
    <row r="31" spans="1:12" ht="15" customHeight="1">
      <c r="A31" s="69" t="s">
        <v>101</v>
      </c>
      <c r="B31" s="69"/>
      <c r="C31" s="69"/>
      <c r="D31" s="219"/>
      <c r="E31" s="8"/>
      <c r="F31" s="93">
        <v>-69492154</v>
      </c>
      <c r="G31" s="8"/>
      <c r="H31" s="63">
        <v>-71471487</v>
      </c>
      <c r="I31" s="8"/>
      <c r="J31" s="93">
        <v>-64027707</v>
      </c>
      <c r="K31" s="219"/>
      <c r="L31" s="63">
        <v>-64684337</v>
      </c>
    </row>
    <row r="32" spans="1:12" ht="15" customHeight="1">
      <c r="A32" s="69" t="s">
        <v>102</v>
      </c>
      <c r="B32" s="69"/>
      <c r="C32" s="69"/>
      <c r="D32" s="219"/>
      <c r="E32" s="8"/>
      <c r="F32" s="93">
        <v>-20734123</v>
      </c>
      <c r="G32" s="63"/>
      <c r="H32" s="63">
        <v>-21287562</v>
      </c>
      <c r="I32" s="63"/>
      <c r="J32" s="93">
        <v>-20509381</v>
      </c>
      <c r="K32" s="211"/>
      <c r="L32" s="63">
        <v>-21075985</v>
      </c>
    </row>
    <row r="33" spans="1:12" ht="15" customHeight="1">
      <c r="A33" s="69" t="s">
        <v>103</v>
      </c>
      <c r="B33" s="69"/>
      <c r="C33" s="69"/>
      <c r="D33" s="219">
        <v>10</v>
      </c>
      <c r="E33" s="8"/>
      <c r="F33" s="100">
        <v>-2841662</v>
      </c>
      <c r="G33" s="63"/>
      <c r="H33" s="72">
        <v>0</v>
      </c>
      <c r="I33" s="63"/>
      <c r="J33" s="100">
        <v>0</v>
      </c>
      <c r="K33" s="211"/>
      <c r="L33" s="72">
        <v>0</v>
      </c>
    </row>
    <row r="34" spans="1:12" ht="5.0999999999999996" customHeight="1">
      <c r="A34" s="69"/>
      <c r="B34" s="69"/>
      <c r="C34" s="69"/>
      <c r="D34" s="219"/>
      <c r="E34" s="8"/>
      <c r="F34" s="93"/>
      <c r="G34" s="219"/>
      <c r="H34" s="63"/>
      <c r="I34" s="219"/>
      <c r="J34" s="93"/>
      <c r="K34" s="20"/>
      <c r="L34" s="63"/>
    </row>
    <row r="35" spans="1:12" ht="15" customHeight="1">
      <c r="A35" s="22" t="s">
        <v>104</v>
      </c>
      <c r="B35" s="22"/>
      <c r="C35" s="22"/>
      <c r="D35" s="220"/>
      <c r="E35" s="8"/>
      <c r="F35" s="93">
        <f>SUM(F28:F34)</f>
        <v>12249513</v>
      </c>
      <c r="G35" s="8"/>
      <c r="H35" s="63">
        <f>SUM(H28:H33)</f>
        <v>59069588</v>
      </c>
      <c r="I35" s="8"/>
      <c r="J35" s="93">
        <f>SUM(J28:J34)</f>
        <v>7640128</v>
      </c>
      <c r="K35" s="6"/>
      <c r="L35" s="63">
        <f>SUM(L28:L33)</f>
        <v>54517138</v>
      </c>
    </row>
    <row r="36" spans="1:12" ht="15" customHeight="1">
      <c r="A36" s="15" t="s">
        <v>105</v>
      </c>
      <c r="B36" s="15"/>
      <c r="C36" s="15"/>
      <c r="D36" s="219">
        <v>18</v>
      </c>
      <c r="E36" s="8"/>
      <c r="F36" s="97">
        <v>-3238962</v>
      </c>
      <c r="G36" s="8"/>
      <c r="H36" s="64">
        <v>-4407777</v>
      </c>
      <c r="I36" s="8"/>
      <c r="J36" s="97">
        <v>-1528570</v>
      </c>
      <c r="K36" s="219"/>
      <c r="L36" s="64">
        <v>-10490111</v>
      </c>
    </row>
    <row r="37" spans="1:12" ht="5.0999999999999996" customHeight="1">
      <c r="A37" s="22"/>
      <c r="B37" s="22"/>
      <c r="C37" s="22"/>
      <c r="D37" s="220"/>
      <c r="E37" s="8"/>
      <c r="F37" s="93"/>
      <c r="G37" s="8"/>
      <c r="H37" s="63"/>
      <c r="I37" s="8"/>
      <c r="J37" s="93"/>
      <c r="K37" s="6"/>
      <c r="L37" s="63"/>
    </row>
    <row r="38" spans="1:12" ht="15" customHeight="1">
      <c r="A38" s="22" t="s">
        <v>106</v>
      </c>
      <c r="B38" s="22"/>
      <c r="C38" s="22"/>
      <c r="D38" s="220"/>
      <c r="E38" s="8"/>
      <c r="F38" s="93">
        <f>SUM(F35:F37)</f>
        <v>9010551</v>
      </c>
      <c r="G38" s="8"/>
      <c r="H38" s="63">
        <f>SUM(H35:H37)</f>
        <v>54661811</v>
      </c>
      <c r="I38" s="8"/>
      <c r="J38" s="93">
        <f>SUM(J35:J37)</f>
        <v>6111558</v>
      </c>
      <c r="K38" s="6"/>
      <c r="L38" s="63">
        <f>SUM(L35:L37)</f>
        <v>44027027</v>
      </c>
    </row>
    <row r="39" spans="1:12" ht="15" customHeight="1">
      <c r="A39" s="22" t="s">
        <v>79</v>
      </c>
      <c r="B39" s="22"/>
      <c r="C39" s="22"/>
      <c r="D39" s="220"/>
      <c r="E39" s="8"/>
      <c r="F39" s="93"/>
      <c r="G39" s="63"/>
      <c r="H39" s="63"/>
      <c r="I39" s="63"/>
      <c r="J39" s="93"/>
      <c r="K39" s="63"/>
      <c r="L39" s="63"/>
    </row>
    <row r="40" spans="1:12" ht="15" customHeight="1">
      <c r="A40" s="69" t="s">
        <v>115</v>
      </c>
      <c r="B40" s="69"/>
      <c r="C40" s="69"/>
      <c r="D40" s="220"/>
      <c r="E40" s="8"/>
      <c r="F40" s="93"/>
      <c r="G40" s="8"/>
      <c r="H40" s="63"/>
      <c r="I40" s="8"/>
      <c r="J40" s="93"/>
      <c r="K40" s="6"/>
      <c r="L40" s="63"/>
    </row>
    <row r="41" spans="1:12" ht="15" customHeight="1">
      <c r="A41" s="22"/>
      <c r="B41" s="69" t="s">
        <v>116</v>
      </c>
      <c r="C41" s="69"/>
      <c r="D41" s="220"/>
      <c r="E41" s="8"/>
      <c r="F41" s="93"/>
      <c r="G41" s="8"/>
      <c r="H41" s="63"/>
      <c r="I41" s="8"/>
      <c r="J41" s="93"/>
      <c r="K41" s="6"/>
      <c r="L41" s="63"/>
    </row>
    <row r="42" spans="1:12" ht="15" customHeight="1">
      <c r="A42" s="22"/>
      <c r="B42" s="69"/>
      <c r="C42" s="69" t="s">
        <v>117</v>
      </c>
      <c r="D42" s="220"/>
      <c r="E42" s="8"/>
      <c r="F42" s="93">
        <v>0</v>
      </c>
      <c r="G42" s="8"/>
      <c r="H42" s="63">
        <v>1220690</v>
      </c>
      <c r="I42" s="8"/>
      <c r="J42" s="93">
        <v>0</v>
      </c>
      <c r="K42" s="6"/>
      <c r="L42" s="63">
        <v>742910</v>
      </c>
    </row>
    <row r="43" spans="1:12" ht="15" customHeight="1">
      <c r="A43" s="22"/>
      <c r="B43" s="69" t="s">
        <v>118</v>
      </c>
      <c r="C43" s="69"/>
      <c r="D43" s="220"/>
      <c r="E43" s="8"/>
      <c r="F43" s="97">
        <v>0</v>
      </c>
      <c r="G43" s="8"/>
      <c r="H43" s="197">
        <v>-148582</v>
      </c>
      <c r="I43" s="8"/>
      <c r="J43" s="97">
        <v>0</v>
      </c>
      <c r="K43" s="8"/>
      <c r="L43" s="197">
        <v>-148582</v>
      </c>
    </row>
    <row r="44" spans="1:12" ht="5.0999999999999996" customHeight="1">
      <c r="A44" s="15"/>
      <c r="B44" s="15"/>
      <c r="C44" s="15"/>
      <c r="D44" s="6"/>
      <c r="E44" s="9"/>
      <c r="F44" s="93"/>
      <c r="G44" s="219"/>
      <c r="H44" s="63"/>
      <c r="I44" s="219"/>
      <c r="J44" s="93"/>
      <c r="K44" s="20"/>
      <c r="L44" s="63"/>
    </row>
    <row r="45" spans="1:12" ht="15" customHeight="1" thickBot="1">
      <c r="A45" s="1" t="s">
        <v>107</v>
      </c>
      <c r="B45" s="1"/>
      <c r="C45" s="22"/>
      <c r="D45" s="6"/>
      <c r="E45" s="9"/>
      <c r="F45" s="101">
        <f>SUM(F38:F44)</f>
        <v>9010551</v>
      </c>
      <c r="G45" s="9"/>
      <c r="H45" s="66">
        <f>SUM(H38:H44)</f>
        <v>55733919</v>
      </c>
      <c r="I45" s="9"/>
      <c r="J45" s="101">
        <f>SUM(J38:J44)</f>
        <v>6111558</v>
      </c>
      <c r="K45" s="6"/>
      <c r="L45" s="66">
        <f>SUM(L38:L44)</f>
        <v>44621355</v>
      </c>
    </row>
    <row r="46" spans="1:12" ht="10.15" customHeight="1" thickTop="1">
      <c r="A46" s="22"/>
      <c r="B46" s="22"/>
      <c r="C46" s="22"/>
      <c r="D46" s="6"/>
      <c r="E46" s="9"/>
      <c r="F46" s="102"/>
      <c r="G46" s="9"/>
      <c r="H46" s="190"/>
      <c r="I46" s="9"/>
      <c r="J46" s="93"/>
      <c r="K46" s="6"/>
      <c r="L46" s="63"/>
    </row>
    <row r="47" spans="1:12" ht="15" customHeight="1">
      <c r="A47" s="22" t="s">
        <v>108</v>
      </c>
      <c r="B47" s="22"/>
      <c r="C47" s="22"/>
      <c r="D47" s="6"/>
      <c r="E47" s="9"/>
      <c r="F47" s="102"/>
      <c r="G47" s="190"/>
      <c r="H47" s="190"/>
      <c r="I47" s="190"/>
      <c r="J47" s="102"/>
      <c r="K47" s="190"/>
      <c r="L47" s="190"/>
    </row>
    <row r="48" spans="1:12" ht="15" customHeight="1">
      <c r="A48" s="15" t="s">
        <v>109</v>
      </c>
      <c r="B48" s="6"/>
      <c r="C48" s="15"/>
      <c r="D48" s="6"/>
      <c r="E48" s="9"/>
      <c r="F48" s="17">
        <v>9263548</v>
      </c>
      <c r="G48" s="9"/>
      <c r="H48" s="187">
        <v>54592118</v>
      </c>
      <c r="I48" s="9"/>
      <c r="J48" s="108">
        <v>6111558</v>
      </c>
      <c r="K48" s="9"/>
      <c r="L48" s="196">
        <v>44027027</v>
      </c>
    </row>
    <row r="49" spans="1:12" ht="15" customHeight="1">
      <c r="A49" s="15" t="s">
        <v>81</v>
      </c>
      <c r="B49" s="6"/>
      <c r="C49" s="15"/>
      <c r="D49" s="6"/>
      <c r="E49" s="9"/>
      <c r="F49" s="103">
        <v>-252997</v>
      </c>
      <c r="G49" s="9"/>
      <c r="H49" s="191">
        <v>69693</v>
      </c>
      <c r="I49" s="9"/>
      <c r="J49" s="97">
        <v>0</v>
      </c>
      <c r="K49" s="9"/>
      <c r="L49" s="197">
        <v>0</v>
      </c>
    </row>
    <row r="50" spans="1:12" ht="5.0999999999999996" customHeight="1">
      <c r="A50" s="6"/>
      <c r="B50" s="6"/>
      <c r="C50" s="6"/>
      <c r="D50" s="220"/>
      <c r="E50" s="2"/>
      <c r="F50" s="102"/>
      <c r="G50" s="219"/>
      <c r="H50" s="190"/>
      <c r="I50" s="13"/>
      <c r="J50" s="102"/>
      <c r="K50" s="8"/>
      <c r="L50" s="190"/>
    </row>
    <row r="51" spans="1:12" ht="15" customHeight="1" thickBot="1">
      <c r="A51" s="22"/>
      <c r="B51" s="22"/>
      <c r="C51" s="22"/>
      <c r="D51" s="6"/>
      <c r="E51" s="9"/>
      <c r="F51" s="104">
        <f>SUM(F48:F50)</f>
        <v>9010551</v>
      </c>
      <c r="G51" s="9"/>
      <c r="H51" s="192">
        <f>SUM(H48:H50)</f>
        <v>54661811</v>
      </c>
      <c r="I51" s="9"/>
      <c r="J51" s="101">
        <f>SUM(J48:J50)</f>
        <v>6111558</v>
      </c>
      <c r="K51" s="6"/>
      <c r="L51" s="66">
        <f>SUM(L48:L50)</f>
        <v>44027027</v>
      </c>
    </row>
    <row r="52" spans="1:12" ht="10.15" customHeight="1" thickTop="1">
      <c r="A52" s="22"/>
      <c r="B52" s="22"/>
      <c r="C52" s="22"/>
      <c r="D52" s="6"/>
      <c r="E52" s="9"/>
      <c r="F52" s="102"/>
      <c r="G52" s="9"/>
      <c r="H52" s="190"/>
      <c r="I52" s="9"/>
      <c r="J52" s="93"/>
      <c r="K52" s="6"/>
      <c r="L52" s="63"/>
    </row>
    <row r="53" spans="1:12" ht="15" customHeight="1">
      <c r="A53" s="1" t="s">
        <v>110</v>
      </c>
      <c r="B53" s="1"/>
      <c r="C53" s="1"/>
      <c r="D53" s="6"/>
      <c r="E53" s="9"/>
      <c r="F53" s="102"/>
      <c r="G53" s="190"/>
      <c r="H53" s="190"/>
      <c r="I53" s="190"/>
      <c r="J53" s="102"/>
      <c r="K53" s="190"/>
      <c r="L53" s="190"/>
    </row>
    <row r="54" spans="1:12" ht="15" customHeight="1">
      <c r="A54" s="15" t="s">
        <v>109</v>
      </c>
      <c r="B54" s="6"/>
      <c r="C54" s="15"/>
      <c r="D54" s="219"/>
      <c r="E54" s="8"/>
      <c r="F54" s="95">
        <v>9263548</v>
      </c>
      <c r="G54" s="219"/>
      <c r="H54" s="187">
        <v>55664226</v>
      </c>
      <c r="I54" s="13"/>
      <c r="J54" s="108">
        <v>6111558</v>
      </c>
      <c r="K54" s="8"/>
      <c r="L54" s="196">
        <v>44621355</v>
      </c>
    </row>
    <row r="55" spans="1:12" ht="15" customHeight="1">
      <c r="A55" s="6" t="s">
        <v>81</v>
      </c>
      <c r="B55" s="6"/>
      <c r="C55" s="6"/>
      <c r="D55" s="220"/>
      <c r="E55" s="2"/>
      <c r="F55" s="103">
        <v>-252997</v>
      </c>
      <c r="G55" s="219"/>
      <c r="H55" s="191">
        <v>69693</v>
      </c>
      <c r="I55" s="13"/>
      <c r="J55" s="97">
        <v>0</v>
      </c>
      <c r="K55" s="8"/>
      <c r="L55" s="197">
        <v>0</v>
      </c>
    </row>
    <row r="56" spans="1:12" ht="5.0999999999999996" customHeight="1">
      <c r="A56" s="6"/>
      <c r="B56" s="6"/>
      <c r="C56" s="6"/>
      <c r="D56" s="220"/>
      <c r="E56" s="2"/>
      <c r="F56" s="102"/>
      <c r="G56" s="219"/>
      <c r="H56" s="190"/>
      <c r="I56" s="13"/>
      <c r="J56" s="102"/>
      <c r="K56" s="8"/>
      <c r="L56" s="190"/>
    </row>
    <row r="57" spans="1:12" ht="15" customHeight="1" thickBot="1">
      <c r="A57" s="69"/>
      <c r="B57" s="69"/>
      <c r="C57" s="69"/>
      <c r="D57" s="219"/>
      <c r="E57" s="25"/>
      <c r="F57" s="101">
        <f>SUM(F54:F56)</f>
        <v>9010551</v>
      </c>
      <c r="G57" s="8"/>
      <c r="H57" s="66">
        <f>SUM(H54:H56)</f>
        <v>55733919</v>
      </c>
      <c r="I57" s="25"/>
      <c r="J57" s="101">
        <f>SUM(J54:J56)</f>
        <v>6111558</v>
      </c>
      <c r="K57" s="9"/>
      <c r="L57" s="66">
        <f>SUM(L54:L56)</f>
        <v>44621355</v>
      </c>
    </row>
    <row r="58" spans="1:12" ht="10.15" customHeight="1" thickTop="1">
      <c r="A58" s="69"/>
      <c r="B58" s="69"/>
      <c r="C58" s="69"/>
      <c r="D58" s="219"/>
      <c r="E58" s="25"/>
      <c r="F58" s="93"/>
      <c r="G58" s="25"/>
      <c r="H58" s="63"/>
      <c r="I58" s="25"/>
      <c r="J58" s="93"/>
      <c r="K58" s="6"/>
      <c r="L58" s="63"/>
    </row>
    <row r="59" spans="1:12" ht="15" customHeight="1">
      <c r="A59" s="11" t="s">
        <v>111</v>
      </c>
      <c r="B59" s="11"/>
      <c r="C59" s="11"/>
      <c r="D59" s="219"/>
      <c r="E59" s="25"/>
      <c r="F59" s="93"/>
      <c r="G59" s="63"/>
      <c r="H59" s="63"/>
      <c r="I59" s="63"/>
      <c r="J59" s="93"/>
      <c r="K59" s="63"/>
      <c r="L59" s="63"/>
    </row>
    <row r="60" spans="1:12" ht="15" customHeight="1" thickBot="1">
      <c r="A60" s="69" t="s">
        <v>112</v>
      </c>
      <c r="B60" s="6"/>
      <c r="C60" s="69"/>
      <c r="D60" s="219"/>
      <c r="E60" s="25"/>
      <c r="F60" s="105">
        <f>F48/316905287</f>
        <v>2.9231282594537465E-2</v>
      </c>
      <c r="G60" s="25"/>
      <c r="H60" s="199">
        <f>H48/316000000</f>
        <v>0.1727598670886076</v>
      </c>
      <c r="I60" s="25"/>
      <c r="J60" s="105">
        <f>J48/316905287</f>
        <v>1.9285124769786503E-2</v>
      </c>
      <c r="K60" s="212"/>
      <c r="L60" s="199">
        <f>L48/316000000</f>
        <v>0.13932603481012659</v>
      </c>
    </row>
    <row r="61" spans="1:12" ht="5.0999999999999996" customHeight="1" thickTop="1">
      <c r="A61" s="69"/>
      <c r="B61" s="6"/>
      <c r="C61" s="69"/>
      <c r="D61" s="219"/>
      <c r="E61" s="25"/>
      <c r="F61" s="106"/>
      <c r="G61" s="25"/>
      <c r="H61" s="195"/>
      <c r="I61" s="25"/>
      <c r="J61" s="106"/>
      <c r="K61" s="212"/>
      <c r="L61" s="195"/>
    </row>
    <row r="62" spans="1:12" ht="15" customHeight="1" thickBot="1">
      <c r="A62" s="6" t="s">
        <v>113</v>
      </c>
      <c r="B62" s="6"/>
      <c r="C62" s="6"/>
      <c r="D62" s="6"/>
      <c r="E62" s="9"/>
      <c r="F62" s="107">
        <f>F48/346642582</f>
        <v>2.6723629701096561E-2</v>
      </c>
      <c r="G62" s="212"/>
      <c r="H62" s="194">
        <v>0.15</v>
      </c>
      <c r="I62" s="212"/>
      <c r="J62" s="107">
        <f>J48/346905287</f>
        <v>1.7617367705324134E-2</v>
      </c>
      <c r="K62" s="212"/>
      <c r="L62" s="194">
        <v>0.12</v>
      </c>
    </row>
    <row r="63" spans="1:12" ht="19.5" customHeight="1" thickTop="1">
      <c r="A63" s="6"/>
      <c r="B63" s="6"/>
      <c r="C63" s="6"/>
      <c r="D63" s="6"/>
      <c r="E63" s="9"/>
      <c r="F63" s="9"/>
      <c r="G63" s="9"/>
      <c r="H63" s="9"/>
      <c r="I63" s="9"/>
      <c r="J63" s="9"/>
      <c r="K63" s="9"/>
      <c r="L63" s="9"/>
    </row>
    <row r="64" spans="1:12" ht="15" customHeight="1">
      <c r="A64" s="232" t="s">
        <v>37</v>
      </c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</row>
    <row r="65" spans="1:12" ht="6.75" customHeight="1">
      <c r="A65" s="69"/>
      <c r="B65" s="6"/>
      <c r="C65" s="69"/>
      <c r="D65" s="219"/>
      <c r="E65" s="25"/>
      <c r="F65" s="25"/>
      <c r="G65" s="25"/>
      <c r="H65" s="25"/>
      <c r="I65" s="25"/>
      <c r="J65" s="25"/>
      <c r="K65" s="212"/>
      <c r="L65" s="25"/>
    </row>
    <row r="66" spans="1:12" ht="21.95" customHeight="1">
      <c r="A66" s="251" t="str">
        <f>'EN 2-4'!A49</f>
        <v>The accompanying notes form part of this interim financial information.</v>
      </c>
      <c r="B66" s="251"/>
      <c r="C66" s="251"/>
      <c r="D66" s="246"/>
      <c r="E66" s="246"/>
      <c r="F66" s="246"/>
      <c r="G66" s="246"/>
      <c r="H66" s="246"/>
      <c r="I66" s="246"/>
      <c r="J66" s="246"/>
      <c r="K66" s="246"/>
      <c r="L66" s="246"/>
    </row>
  </sheetData>
  <mergeCells count="5">
    <mergeCell ref="A64:L64"/>
    <mergeCell ref="F6:H6"/>
    <mergeCell ref="J6:L6"/>
    <mergeCell ref="F7:H7"/>
    <mergeCell ref="J7:L7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&amp;R&amp;"Arial,Regular"&amp;9&amp;P</oddFooter>
  </headerFooter>
  <ignoredErrors>
    <ignoredError sqref="F9:L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6C09"/>
  </sheetPr>
  <dimension ref="A1:AG45"/>
  <sheetViews>
    <sheetView topLeftCell="A35" zoomScale="115" zoomScaleNormal="115" zoomScaleSheetLayoutView="85" workbookViewId="0">
      <selection activeCell="C7" sqref="C7"/>
    </sheetView>
  </sheetViews>
  <sheetFormatPr defaultColWidth="10.140625" defaultRowHeight="16.5" customHeight="1"/>
  <cols>
    <col min="1" max="2" width="1.7109375" style="217" customWidth="1"/>
    <col min="3" max="3" width="34.7109375" style="217" customWidth="1"/>
    <col min="4" max="4" width="5.28515625" style="217" customWidth="1"/>
    <col min="5" max="5" width="0.7109375" style="217" customWidth="1"/>
    <col min="6" max="6" width="14.42578125" style="217" customWidth="1"/>
    <col min="7" max="7" width="0.7109375" style="217" customWidth="1"/>
    <col min="8" max="8" width="11.7109375" style="217" customWidth="1"/>
    <col min="9" max="9" width="0.7109375" style="217" customWidth="1"/>
    <col min="10" max="10" width="18.28515625" style="217" bestFit="1" customWidth="1"/>
    <col min="11" max="11" width="0.7109375" style="217" customWidth="1"/>
    <col min="12" max="12" width="18.140625" style="217" customWidth="1"/>
    <col min="13" max="13" width="0.7109375" style="217" customWidth="1"/>
    <col min="14" max="14" width="14.7109375" style="217" customWidth="1"/>
    <col min="15" max="15" width="0.7109375" style="217" customWidth="1"/>
    <col min="16" max="16" width="14.7109375" style="217" customWidth="1"/>
    <col min="17" max="17" width="0.7109375" style="217" customWidth="1"/>
    <col min="18" max="18" width="20.140625" style="217" customWidth="1"/>
    <col min="19" max="19" width="0.7109375" style="217" customWidth="1"/>
    <col min="20" max="20" width="13.7109375" style="217" customWidth="1"/>
    <col min="21" max="21" width="0.7109375" style="217" customWidth="1"/>
    <col min="22" max="22" width="13.42578125" style="217" customWidth="1"/>
    <col min="23" max="23" width="0.7109375" style="217" customWidth="1"/>
    <col min="24" max="24" width="14.7109375" style="217" customWidth="1"/>
    <col min="25" max="16384" width="10.140625" style="217"/>
  </cols>
  <sheetData>
    <row r="1" spans="1:33" ht="16.5" customHeight="1">
      <c r="A1" s="1" t="s">
        <v>0</v>
      </c>
      <c r="B1" s="6"/>
      <c r="C1" s="6"/>
      <c r="D1" s="6"/>
      <c r="E1" s="6"/>
      <c r="F1" s="13"/>
      <c r="G1" s="111"/>
      <c r="H1" s="111"/>
      <c r="I1" s="111"/>
      <c r="J1" s="111"/>
      <c r="K1" s="111"/>
      <c r="L1" s="111"/>
      <c r="M1" s="111"/>
      <c r="N1" s="111"/>
      <c r="O1" s="111"/>
      <c r="P1" s="8"/>
      <c r="Q1" s="8"/>
      <c r="R1" s="111"/>
      <c r="S1" s="8"/>
      <c r="T1" s="6"/>
      <c r="U1" s="6"/>
      <c r="V1" s="112"/>
      <c r="W1" s="6"/>
      <c r="X1" s="6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3" ht="16.5" customHeight="1">
      <c r="A2" s="1" t="s">
        <v>119</v>
      </c>
      <c r="B2" s="1"/>
      <c r="C2" s="1"/>
      <c r="D2" s="1"/>
      <c r="E2" s="1"/>
      <c r="F2" s="221"/>
      <c r="G2" s="92"/>
      <c r="H2" s="92"/>
      <c r="I2" s="92"/>
      <c r="J2" s="92"/>
      <c r="K2" s="92"/>
      <c r="L2" s="92"/>
      <c r="M2" s="92"/>
      <c r="N2" s="92"/>
      <c r="O2" s="92"/>
      <c r="P2" s="2"/>
      <c r="Q2" s="2"/>
      <c r="R2" s="92"/>
      <c r="S2" s="2"/>
      <c r="T2" s="1"/>
      <c r="U2" s="1"/>
      <c r="V2" s="113"/>
      <c r="W2" s="1"/>
      <c r="X2" s="1"/>
      <c r="Y2" s="222"/>
      <c r="Z2" s="222"/>
      <c r="AA2" s="222"/>
      <c r="AB2" s="222"/>
      <c r="AC2" s="222"/>
      <c r="AD2" s="222"/>
      <c r="AE2" s="222"/>
      <c r="AF2" s="222"/>
      <c r="AG2" s="222"/>
    </row>
    <row r="3" spans="1:33" ht="16.5" customHeight="1">
      <c r="A3" s="243" t="str">
        <f>+'EN 6 (9M)'!A3</f>
        <v>For the nine-month period ended 30 September 2023</v>
      </c>
      <c r="B3" s="83"/>
      <c r="C3" s="83"/>
      <c r="D3" s="83"/>
      <c r="E3" s="83"/>
      <c r="F3" s="223"/>
      <c r="G3" s="114"/>
      <c r="H3" s="114"/>
      <c r="I3" s="114"/>
      <c r="J3" s="114"/>
      <c r="K3" s="114"/>
      <c r="L3" s="114"/>
      <c r="M3" s="114"/>
      <c r="N3" s="114"/>
      <c r="O3" s="114"/>
      <c r="P3" s="253"/>
      <c r="Q3" s="253"/>
      <c r="R3" s="114"/>
      <c r="S3" s="253"/>
      <c r="T3" s="250"/>
      <c r="U3" s="253"/>
      <c r="V3" s="254"/>
      <c r="W3" s="83"/>
      <c r="X3" s="83"/>
      <c r="Y3" s="222"/>
      <c r="Z3" s="222"/>
      <c r="AA3" s="222"/>
      <c r="AB3" s="222"/>
      <c r="AC3" s="222"/>
      <c r="AD3" s="222"/>
      <c r="AE3" s="222"/>
      <c r="AF3" s="222"/>
      <c r="AG3" s="222"/>
    </row>
    <row r="4" spans="1:33" ht="16.5" customHeight="1">
      <c r="A4" s="11"/>
      <c r="B4" s="1"/>
      <c r="C4" s="1"/>
      <c r="D4" s="1"/>
      <c r="E4" s="1"/>
      <c r="F4" s="221"/>
      <c r="G4" s="92"/>
      <c r="H4" s="92"/>
      <c r="I4" s="92"/>
      <c r="J4" s="92"/>
      <c r="K4" s="92"/>
      <c r="L4" s="92"/>
      <c r="M4" s="92"/>
      <c r="N4" s="92"/>
      <c r="O4" s="92"/>
      <c r="P4" s="115"/>
      <c r="Q4" s="115"/>
      <c r="R4" s="92"/>
      <c r="S4" s="115"/>
      <c r="T4" s="2"/>
      <c r="U4" s="115"/>
      <c r="V4" s="113"/>
      <c r="W4" s="1"/>
      <c r="X4" s="1"/>
      <c r="Y4" s="222"/>
      <c r="Z4" s="222"/>
      <c r="AA4" s="222"/>
      <c r="AB4" s="222"/>
      <c r="AC4" s="222"/>
      <c r="AD4" s="222"/>
      <c r="AE4" s="222"/>
      <c r="AF4" s="222"/>
      <c r="AG4" s="222"/>
    </row>
    <row r="5" spans="1:33" ht="16.5" customHeight="1">
      <c r="A5" s="11"/>
      <c r="B5" s="1"/>
      <c r="C5" s="1"/>
      <c r="D5" s="1"/>
      <c r="E5" s="1"/>
      <c r="F5" s="221"/>
      <c r="G5" s="92"/>
      <c r="H5" s="92"/>
      <c r="I5" s="92"/>
      <c r="J5" s="92"/>
      <c r="K5" s="92"/>
      <c r="L5" s="92"/>
      <c r="M5" s="92"/>
      <c r="N5" s="92"/>
      <c r="O5" s="92"/>
      <c r="P5" s="115"/>
      <c r="Q5" s="115"/>
      <c r="R5" s="92"/>
      <c r="S5" s="115"/>
      <c r="T5" s="2"/>
      <c r="U5" s="115"/>
      <c r="V5" s="113"/>
      <c r="W5" s="1"/>
      <c r="X5" s="1"/>
      <c r="Y5" s="222"/>
      <c r="Z5" s="222"/>
      <c r="AA5" s="222"/>
      <c r="AB5" s="222"/>
      <c r="AC5" s="222"/>
      <c r="AD5" s="222"/>
      <c r="AE5" s="222"/>
      <c r="AF5" s="222"/>
      <c r="AG5" s="222"/>
    </row>
    <row r="6" spans="1:33" ht="16.5" customHeight="1">
      <c r="A6" s="1"/>
      <c r="B6" s="1"/>
      <c r="C6" s="1"/>
      <c r="D6" s="1"/>
      <c r="E6" s="1"/>
      <c r="F6" s="237" t="s">
        <v>120</v>
      </c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22"/>
      <c r="Z6" s="222"/>
      <c r="AA6" s="222"/>
      <c r="AB6" s="222"/>
      <c r="AC6" s="222"/>
      <c r="AD6" s="222"/>
      <c r="AE6" s="222"/>
      <c r="AF6" s="222"/>
      <c r="AG6" s="222"/>
    </row>
    <row r="7" spans="1:33" ht="16.5" customHeight="1">
      <c r="A7" s="1"/>
      <c r="B7" s="1"/>
      <c r="C7" s="1"/>
      <c r="D7" s="1"/>
      <c r="E7" s="1"/>
      <c r="F7" s="238" t="s">
        <v>121</v>
      </c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113"/>
      <c r="W7" s="1"/>
      <c r="X7" s="1"/>
      <c r="Y7" s="222"/>
      <c r="Z7" s="222"/>
      <c r="AA7" s="222"/>
      <c r="AB7" s="222"/>
      <c r="AC7" s="222"/>
      <c r="AD7" s="222"/>
      <c r="AE7" s="222"/>
      <c r="AF7" s="222"/>
      <c r="AG7" s="222"/>
    </row>
    <row r="8" spans="1:33" ht="16.5" customHeight="1">
      <c r="A8" s="1"/>
      <c r="B8" s="1"/>
      <c r="C8" s="1"/>
      <c r="D8" s="1"/>
      <c r="E8" s="1"/>
      <c r="F8" s="221"/>
      <c r="G8" s="221"/>
      <c r="H8" s="2" t="s">
        <v>122</v>
      </c>
      <c r="I8" s="221"/>
      <c r="J8" s="221"/>
      <c r="K8" s="221"/>
      <c r="L8" s="2" t="s">
        <v>122</v>
      </c>
      <c r="M8" s="221"/>
      <c r="N8" s="221"/>
      <c r="O8" s="221"/>
      <c r="P8" s="221"/>
      <c r="Q8" s="221"/>
      <c r="R8" s="2" t="s">
        <v>123</v>
      </c>
      <c r="S8" s="221"/>
      <c r="T8" s="221"/>
      <c r="U8" s="221"/>
      <c r="V8" s="113"/>
      <c r="W8" s="1"/>
      <c r="X8" s="1"/>
      <c r="Y8" s="222"/>
      <c r="Z8" s="222"/>
      <c r="AA8" s="222"/>
      <c r="AB8" s="222"/>
      <c r="AC8" s="222"/>
      <c r="AD8" s="222"/>
      <c r="AE8" s="222"/>
      <c r="AF8" s="222"/>
      <c r="AG8" s="222"/>
    </row>
    <row r="9" spans="1:33" ht="16.5" customHeight="1">
      <c r="A9" s="1"/>
      <c r="B9" s="1"/>
      <c r="C9" s="1"/>
      <c r="D9" s="1"/>
      <c r="E9" s="1"/>
      <c r="F9" s="221"/>
      <c r="G9" s="221"/>
      <c r="H9" s="2"/>
      <c r="I9" s="221"/>
      <c r="J9" s="87"/>
      <c r="K9" s="221"/>
      <c r="L9" s="2"/>
      <c r="M9" s="221"/>
      <c r="N9" s="1"/>
      <c r="O9" s="1"/>
      <c r="P9" s="1"/>
      <c r="Q9" s="221"/>
      <c r="R9" s="255" t="s">
        <v>124</v>
      </c>
      <c r="S9" s="221"/>
      <c r="T9" s="221"/>
      <c r="U9" s="221"/>
      <c r="V9" s="113"/>
      <c r="W9" s="1"/>
      <c r="X9" s="1"/>
      <c r="Y9" s="222"/>
      <c r="Z9" s="222"/>
      <c r="AA9" s="222"/>
      <c r="AB9" s="222"/>
      <c r="AC9" s="222"/>
      <c r="AD9" s="222"/>
      <c r="AE9" s="222"/>
      <c r="AF9" s="222"/>
      <c r="AG9" s="222"/>
    </row>
    <row r="10" spans="1:33" ht="16.5" customHeight="1">
      <c r="A10" s="1"/>
      <c r="B10" s="1"/>
      <c r="C10" s="1"/>
      <c r="D10" s="1"/>
      <c r="E10" s="1"/>
      <c r="F10" s="222"/>
      <c r="G10" s="92"/>
      <c r="H10" s="2"/>
      <c r="I10" s="92"/>
      <c r="J10" s="87"/>
      <c r="K10" s="92"/>
      <c r="L10" s="2" t="s">
        <v>125</v>
      </c>
      <c r="M10" s="92"/>
      <c r="N10" s="237" t="s">
        <v>76</v>
      </c>
      <c r="O10" s="237"/>
      <c r="P10" s="237"/>
      <c r="Q10" s="6"/>
      <c r="R10" s="222"/>
      <c r="S10" s="6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</row>
    <row r="11" spans="1:33" ht="16.5" customHeight="1">
      <c r="A11" s="1"/>
      <c r="B11" s="1"/>
      <c r="C11" s="1"/>
      <c r="D11" s="1"/>
      <c r="E11" s="1"/>
      <c r="F11" s="2" t="s">
        <v>126</v>
      </c>
      <c r="G11" s="92"/>
      <c r="H11" s="2"/>
      <c r="I11" s="92"/>
      <c r="J11" s="89" t="s">
        <v>127</v>
      </c>
      <c r="K11" s="92"/>
      <c r="L11" s="115" t="s">
        <v>128</v>
      </c>
      <c r="M11" s="92"/>
      <c r="N11" s="119"/>
      <c r="O11" s="119"/>
      <c r="P11" s="119"/>
      <c r="Q11" s="6"/>
      <c r="R11" s="2" t="s">
        <v>129</v>
      </c>
      <c r="S11" s="6"/>
      <c r="T11" s="2"/>
      <c r="U11" s="2"/>
      <c r="V11" s="2" t="s">
        <v>130</v>
      </c>
      <c r="W11" s="88"/>
      <c r="X11" s="88"/>
      <c r="Y11" s="222"/>
      <c r="Z11" s="222"/>
      <c r="AA11" s="222"/>
      <c r="AB11" s="222"/>
      <c r="AC11" s="222"/>
      <c r="AD11" s="222"/>
      <c r="AE11" s="222"/>
      <c r="AF11" s="222"/>
      <c r="AG11" s="222"/>
    </row>
    <row r="12" spans="1:33" ht="16.5" customHeight="1">
      <c r="A12" s="1"/>
      <c r="B12" s="1"/>
      <c r="C12" s="1"/>
      <c r="D12" s="1"/>
      <c r="E12" s="1"/>
      <c r="F12" s="89" t="s">
        <v>131</v>
      </c>
      <c r="G12" s="115"/>
      <c r="H12" s="2" t="s">
        <v>132</v>
      </c>
      <c r="I12" s="115"/>
      <c r="J12" s="89" t="s">
        <v>133</v>
      </c>
      <c r="K12" s="115"/>
      <c r="L12" s="115" t="s">
        <v>134</v>
      </c>
      <c r="M12" s="115"/>
      <c r="N12" s="115" t="s">
        <v>135</v>
      </c>
      <c r="O12" s="115"/>
      <c r="P12" s="222"/>
      <c r="Q12" s="115"/>
      <c r="R12" s="2" t="s">
        <v>136</v>
      </c>
      <c r="S12" s="115"/>
      <c r="T12" s="2" t="s">
        <v>137</v>
      </c>
      <c r="U12" s="2"/>
      <c r="V12" s="2" t="s">
        <v>138</v>
      </c>
      <c r="W12" s="115"/>
      <c r="X12" s="2"/>
      <c r="Y12" s="222"/>
      <c r="Z12" s="222"/>
      <c r="AA12" s="222"/>
      <c r="AB12" s="222"/>
      <c r="AC12" s="222"/>
      <c r="AD12" s="222"/>
      <c r="AE12" s="222"/>
      <c r="AF12" s="222"/>
      <c r="AG12" s="222"/>
    </row>
    <row r="13" spans="1:33" ht="16.5" customHeight="1">
      <c r="A13" s="1"/>
      <c r="B13" s="1"/>
      <c r="C13" s="1"/>
      <c r="D13" s="1"/>
      <c r="E13" s="1"/>
      <c r="F13" s="2" t="s">
        <v>139</v>
      </c>
      <c r="G13" s="115"/>
      <c r="H13" s="2" t="s">
        <v>140</v>
      </c>
      <c r="I13" s="115"/>
      <c r="J13" s="89" t="s">
        <v>141</v>
      </c>
      <c r="K13" s="115"/>
      <c r="L13" s="115" t="s">
        <v>142</v>
      </c>
      <c r="M13" s="115"/>
      <c r="N13" s="120" t="s">
        <v>143</v>
      </c>
      <c r="O13" s="115"/>
      <c r="P13" s="2" t="s">
        <v>78</v>
      </c>
      <c r="Q13" s="115"/>
      <c r="R13" s="115" t="s">
        <v>144</v>
      </c>
      <c r="S13" s="115"/>
      <c r="T13" s="118" t="s">
        <v>145</v>
      </c>
      <c r="U13" s="2"/>
      <c r="V13" s="2" t="s">
        <v>146</v>
      </c>
      <c r="W13" s="115"/>
      <c r="X13" s="125" t="s">
        <v>82</v>
      </c>
      <c r="Y13" s="222"/>
      <c r="Z13" s="222"/>
      <c r="AA13" s="222"/>
      <c r="AB13" s="222"/>
      <c r="AC13" s="222"/>
      <c r="AD13" s="222"/>
      <c r="AE13" s="222"/>
      <c r="AF13" s="222"/>
      <c r="AG13" s="222"/>
    </row>
    <row r="14" spans="1:33" ht="16.5" customHeight="1">
      <c r="A14" s="6"/>
      <c r="B14" s="6"/>
      <c r="C14" s="6"/>
      <c r="D14" s="252" t="s">
        <v>12</v>
      </c>
      <c r="E14" s="6"/>
      <c r="F14" s="255" t="s">
        <v>13</v>
      </c>
      <c r="G14" s="6"/>
      <c r="H14" s="255" t="s">
        <v>13</v>
      </c>
      <c r="I14" s="6"/>
      <c r="J14" s="255" t="s">
        <v>13</v>
      </c>
      <c r="K14" s="6"/>
      <c r="L14" s="255" t="s">
        <v>13</v>
      </c>
      <c r="M14" s="6"/>
      <c r="N14" s="255" t="s">
        <v>13</v>
      </c>
      <c r="O14" s="6"/>
      <c r="P14" s="255" t="s">
        <v>13</v>
      </c>
      <c r="Q14" s="6"/>
      <c r="R14" s="255" t="s">
        <v>13</v>
      </c>
      <c r="S14" s="6"/>
      <c r="T14" s="255" t="s">
        <v>13</v>
      </c>
      <c r="U14" s="6"/>
      <c r="V14" s="255" t="s">
        <v>13</v>
      </c>
      <c r="W14" s="6"/>
      <c r="X14" s="255" t="s">
        <v>13</v>
      </c>
      <c r="Y14" s="222"/>
      <c r="Z14" s="222"/>
      <c r="AA14" s="222"/>
      <c r="AB14" s="222"/>
      <c r="AC14" s="222"/>
      <c r="AD14" s="222"/>
      <c r="AE14" s="222"/>
      <c r="AF14" s="222"/>
      <c r="AG14" s="222"/>
    </row>
    <row r="15" spans="1:33" ht="16.5" customHeight="1">
      <c r="A15" s="6"/>
      <c r="B15" s="6"/>
      <c r="C15" s="6"/>
      <c r="D15" s="220"/>
      <c r="E15" s="6"/>
      <c r="F15" s="2"/>
      <c r="G15" s="115"/>
      <c r="H15" s="115"/>
      <c r="I15" s="115"/>
      <c r="J15" s="115"/>
      <c r="K15" s="115"/>
      <c r="L15" s="115"/>
      <c r="M15" s="115"/>
      <c r="N15" s="115"/>
      <c r="O15" s="115"/>
      <c r="P15" s="2"/>
      <c r="Q15" s="115"/>
      <c r="R15" s="115"/>
      <c r="S15" s="115"/>
      <c r="T15" s="2"/>
      <c r="U15" s="2"/>
      <c r="V15" s="2"/>
      <c r="W15" s="115"/>
      <c r="X15" s="2"/>
      <c r="Y15" s="222"/>
      <c r="Z15" s="222"/>
      <c r="AA15" s="222"/>
      <c r="AB15" s="222"/>
      <c r="AC15" s="222"/>
      <c r="AD15" s="222"/>
      <c r="AE15" s="222"/>
      <c r="AF15" s="222"/>
      <c r="AG15" s="222"/>
    </row>
    <row r="16" spans="1:33" ht="16.5" customHeight="1">
      <c r="A16" s="1" t="s">
        <v>147</v>
      </c>
      <c r="B16" s="82"/>
      <c r="C16" s="6"/>
      <c r="D16" s="219"/>
      <c r="E16" s="6"/>
      <c r="F16" s="63">
        <v>158000000</v>
      </c>
      <c r="G16" s="8"/>
      <c r="H16" s="63">
        <v>228732200</v>
      </c>
      <c r="I16" s="8"/>
      <c r="J16" s="63">
        <v>0</v>
      </c>
      <c r="K16" s="8"/>
      <c r="L16" s="63">
        <v>1175732</v>
      </c>
      <c r="M16" s="8"/>
      <c r="N16" s="63">
        <v>8850000</v>
      </c>
      <c r="O16" s="8"/>
      <c r="P16" s="63">
        <v>23008916</v>
      </c>
      <c r="Q16" s="8"/>
      <c r="R16" s="63">
        <v>-1502</v>
      </c>
      <c r="S16" s="8"/>
      <c r="T16" s="63">
        <f>SUM(F16:S16)</f>
        <v>419765346</v>
      </c>
      <c r="U16" s="8"/>
      <c r="V16" s="63">
        <v>14472</v>
      </c>
      <c r="W16" s="8"/>
      <c r="X16" s="63">
        <f>SUM(T16:W16)</f>
        <v>419779818</v>
      </c>
      <c r="Y16" s="175"/>
      <c r="Z16" s="175"/>
      <c r="AA16" s="175"/>
      <c r="AB16" s="175"/>
      <c r="AC16" s="175"/>
      <c r="AD16" s="175"/>
      <c r="AE16" s="175"/>
      <c r="AF16" s="175"/>
      <c r="AG16" s="175"/>
    </row>
    <row r="17" spans="1:25" ht="6" customHeight="1">
      <c r="A17" s="6"/>
      <c r="B17" s="6"/>
      <c r="C17" s="6"/>
      <c r="D17" s="6"/>
      <c r="E17" s="6"/>
      <c r="F17" s="63"/>
      <c r="G17" s="8"/>
      <c r="H17" s="63"/>
      <c r="I17" s="8"/>
      <c r="J17" s="63"/>
      <c r="K17" s="8"/>
      <c r="L17" s="63"/>
      <c r="M17" s="8"/>
      <c r="N17" s="63"/>
      <c r="O17" s="8"/>
      <c r="P17" s="63"/>
      <c r="Q17" s="8"/>
      <c r="R17" s="63"/>
      <c r="S17" s="8"/>
      <c r="T17" s="63"/>
      <c r="U17" s="8"/>
      <c r="V17" s="63"/>
      <c r="W17" s="8"/>
      <c r="X17" s="63"/>
      <c r="Y17" s="175"/>
    </row>
    <row r="18" spans="1:25" ht="16.5" customHeight="1">
      <c r="A18" s="1" t="s">
        <v>148</v>
      </c>
      <c r="B18" s="6"/>
      <c r="C18" s="6"/>
      <c r="D18" s="219"/>
      <c r="E18" s="6"/>
      <c r="F18" s="63"/>
      <c r="G18" s="8"/>
      <c r="H18" s="63"/>
      <c r="I18" s="8"/>
      <c r="J18" s="63"/>
      <c r="K18" s="8"/>
      <c r="L18" s="63"/>
      <c r="M18" s="8"/>
      <c r="N18" s="63"/>
      <c r="O18" s="8"/>
      <c r="P18" s="63"/>
      <c r="Q18" s="8"/>
      <c r="R18" s="63"/>
      <c r="S18" s="8"/>
      <c r="T18" s="63"/>
      <c r="U18" s="8"/>
      <c r="V18" s="63"/>
      <c r="W18" s="8"/>
      <c r="X18" s="63"/>
      <c r="Y18" s="175"/>
    </row>
    <row r="19" spans="1:25" ht="16.5" customHeight="1">
      <c r="A19" s="69" t="s">
        <v>149</v>
      </c>
      <c r="B19" s="6"/>
      <c r="C19" s="6"/>
      <c r="D19" s="219"/>
      <c r="E19" s="6"/>
      <c r="F19" s="63">
        <v>0</v>
      </c>
      <c r="G19" s="8"/>
      <c r="H19" s="63">
        <v>0</v>
      </c>
      <c r="I19" s="8"/>
      <c r="J19" s="63">
        <v>0</v>
      </c>
      <c r="K19" s="8"/>
      <c r="L19" s="63">
        <v>0</v>
      </c>
      <c r="M19" s="8"/>
      <c r="N19" s="63">
        <v>0</v>
      </c>
      <c r="O19" s="8"/>
      <c r="P19" s="63">
        <v>0</v>
      </c>
      <c r="Q19" s="8"/>
      <c r="R19" s="63">
        <v>0</v>
      </c>
      <c r="S19" s="8"/>
      <c r="T19" s="63">
        <f>SUM(F19:S19)</f>
        <v>0</v>
      </c>
      <c r="U19" s="8"/>
      <c r="V19" s="63">
        <v>875025</v>
      </c>
      <c r="W19" s="8"/>
      <c r="X19" s="63">
        <f>SUM(T19:W19)</f>
        <v>875025</v>
      </c>
      <c r="Y19" s="175"/>
    </row>
    <row r="20" spans="1:25" ht="16.5" customHeight="1">
      <c r="A20" s="6" t="s">
        <v>150</v>
      </c>
      <c r="B20" s="6"/>
      <c r="C20" s="6"/>
      <c r="D20" s="219">
        <v>17</v>
      </c>
      <c r="E20" s="6"/>
      <c r="F20" s="63">
        <v>0</v>
      </c>
      <c r="G20" s="8"/>
      <c r="H20" s="63">
        <v>0</v>
      </c>
      <c r="I20" s="8"/>
      <c r="J20" s="63">
        <v>0</v>
      </c>
      <c r="K20" s="8"/>
      <c r="L20" s="63">
        <v>0</v>
      </c>
      <c r="M20" s="8"/>
      <c r="N20" s="63">
        <v>0</v>
      </c>
      <c r="O20" s="8"/>
      <c r="P20" s="63">
        <v>-18221337</v>
      </c>
      <c r="Q20" s="8"/>
      <c r="R20" s="63">
        <v>0</v>
      </c>
      <c r="S20" s="8"/>
      <c r="T20" s="63">
        <f>SUM(F20:S20)</f>
        <v>-18221337</v>
      </c>
      <c r="U20" s="8"/>
      <c r="V20" s="63">
        <v>0</v>
      </c>
      <c r="W20" s="8"/>
      <c r="X20" s="63">
        <f t="shared" ref="X20:X22" si="0">SUM(T20:W20)</f>
        <v>-18221337</v>
      </c>
      <c r="Y20" s="175"/>
    </row>
    <row r="21" spans="1:25" ht="16.5" customHeight="1">
      <c r="A21" s="6" t="s">
        <v>151</v>
      </c>
      <c r="B21" s="6"/>
      <c r="C21" s="6"/>
      <c r="D21" s="219"/>
      <c r="E21" s="6"/>
      <c r="F21" s="63">
        <v>0</v>
      </c>
      <c r="G21" s="8"/>
      <c r="H21" s="63">
        <v>0</v>
      </c>
      <c r="I21" s="8"/>
      <c r="J21" s="63">
        <v>0</v>
      </c>
      <c r="K21" s="8"/>
      <c r="L21" s="63">
        <v>0</v>
      </c>
      <c r="M21" s="8"/>
      <c r="N21" s="63">
        <v>2210000</v>
      </c>
      <c r="O21" s="8"/>
      <c r="P21" s="63">
        <v>-2210000</v>
      </c>
      <c r="Q21" s="8"/>
      <c r="R21" s="63">
        <v>0</v>
      </c>
      <c r="S21" s="8"/>
      <c r="T21" s="63">
        <f t="shared" ref="T21:T22" si="1">SUM(F21:S21)</f>
        <v>0</v>
      </c>
      <c r="U21" s="8"/>
      <c r="V21" s="63">
        <v>0</v>
      </c>
      <c r="W21" s="8"/>
      <c r="X21" s="63">
        <f t="shared" si="0"/>
        <v>0</v>
      </c>
      <c r="Y21" s="175"/>
    </row>
    <row r="22" spans="1:25" ht="16.5" customHeight="1">
      <c r="A22" s="6" t="s">
        <v>107</v>
      </c>
      <c r="B22" s="6"/>
      <c r="C22" s="6"/>
      <c r="D22" s="219"/>
      <c r="E22" s="6"/>
      <c r="F22" s="64">
        <v>0</v>
      </c>
      <c r="G22" s="20"/>
      <c r="H22" s="64">
        <v>0</v>
      </c>
      <c r="I22" s="20"/>
      <c r="J22" s="72">
        <v>0</v>
      </c>
      <c r="K22" s="20"/>
      <c r="L22" s="64">
        <v>0</v>
      </c>
      <c r="M22" s="20"/>
      <c r="N22" s="64">
        <v>0</v>
      </c>
      <c r="O22" s="20"/>
      <c r="P22" s="64">
        <v>55664226</v>
      </c>
      <c r="Q22" s="20"/>
      <c r="R22" s="64">
        <v>0</v>
      </c>
      <c r="S22" s="8"/>
      <c r="T22" s="64">
        <f t="shared" si="1"/>
        <v>55664226</v>
      </c>
      <c r="U22" s="8"/>
      <c r="V22" s="64">
        <v>69693</v>
      </c>
      <c r="W22" s="8"/>
      <c r="X22" s="64">
        <f t="shared" si="0"/>
        <v>55733919</v>
      </c>
      <c r="Y22" s="175"/>
    </row>
    <row r="23" spans="1:25" ht="16.5" customHeight="1">
      <c r="A23" s="6"/>
      <c r="B23" s="6"/>
      <c r="C23" s="6"/>
      <c r="D23" s="6"/>
      <c r="E23" s="6"/>
      <c r="F23" s="63"/>
      <c r="G23" s="8"/>
      <c r="H23" s="63"/>
      <c r="I23" s="8"/>
      <c r="J23" s="63"/>
      <c r="K23" s="8"/>
      <c r="L23" s="63"/>
      <c r="M23" s="8"/>
      <c r="N23" s="63"/>
      <c r="O23" s="8"/>
      <c r="P23" s="63"/>
      <c r="Q23" s="8"/>
      <c r="R23" s="63"/>
      <c r="S23" s="8"/>
      <c r="T23" s="63"/>
      <c r="U23" s="8"/>
      <c r="V23" s="63"/>
      <c r="W23" s="8"/>
      <c r="X23" s="63"/>
      <c r="Y23" s="175"/>
    </row>
    <row r="24" spans="1:25" ht="16.5" customHeight="1" thickBot="1">
      <c r="A24" s="22" t="s">
        <v>152</v>
      </c>
      <c r="B24" s="6"/>
      <c r="C24" s="6"/>
      <c r="D24" s="6"/>
      <c r="E24" s="6"/>
      <c r="F24" s="66">
        <f>SUM(F16:F23)</f>
        <v>158000000</v>
      </c>
      <c r="G24" s="8"/>
      <c r="H24" s="66">
        <f>SUM(H16:H23)</f>
        <v>228732200</v>
      </c>
      <c r="I24" s="8"/>
      <c r="J24" s="66">
        <f>SUM(J16:J23)</f>
        <v>0</v>
      </c>
      <c r="K24" s="8"/>
      <c r="L24" s="66">
        <f>SUM(L16:L23)</f>
        <v>1175732</v>
      </c>
      <c r="M24" s="8"/>
      <c r="N24" s="66">
        <f>SUM(N16:N23)</f>
        <v>11060000</v>
      </c>
      <c r="O24" s="8"/>
      <c r="P24" s="66">
        <f>SUM(P16:P23)</f>
        <v>58241805</v>
      </c>
      <c r="Q24" s="8"/>
      <c r="R24" s="66">
        <f>SUM(R16:R23)</f>
        <v>-1502</v>
      </c>
      <c r="S24" s="8"/>
      <c r="T24" s="66">
        <f>SUM(T16:T23)</f>
        <v>457208235</v>
      </c>
      <c r="U24" s="8"/>
      <c r="V24" s="66">
        <f>SUM(V16:V23)</f>
        <v>959190</v>
      </c>
      <c r="W24" s="8"/>
      <c r="X24" s="66">
        <f>SUM(T24:W24)</f>
        <v>458167425</v>
      </c>
      <c r="Y24" s="175"/>
    </row>
    <row r="25" spans="1:25" ht="16.5" customHeight="1" thickTop="1">
      <c r="A25" s="1"/>
      <c r="B25" s="6"/>
      <c r="C25" s="6"/>
      <c r="D25" s="6"/>
      <c r="E25" s="6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75"/>
    </row>
    <row r="26" spans="1:25" ht="16.5" customHeight="1">
      <c r="A26" s="6"/>
      <c r="B26" s="6"/>
      <c r="C26" s="6"/>
      <c r="D26" s="219"/>
      <c r="E26" s="6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75"/>
    </row>
    <row r="27" spans="1:25" ht="16.5" customHeight="1">
      <c r="A27" s="1" t="s">
        <v>153</v>
      </c>
      <c r="B27" s="82"/>
      <c r="C27" s="6"/>
      <c r="D27" s="219"/>
      <c r="E27" s="6"/>
      <c r="F27" s="116">
        <v>158000000</v>
      </c>
      <c r="G27" s="117"/>
      <c r="H27" s="116">
        <v>228732200</v>
      </c>
      <c r="I27" s="117"/>
      <c r="J27" s="116">
        <v>3409740</v>
      </c>
      <c r="K27" s="117"/>
      <c r="L27" s="116">
        <v>1175732</v>
      </c>
      <c r="M27" s="117"/>
      <c r="N27" s="116">
        <v>11770000</v>
      </c>
      <c r="O27" s="117"/>
      <c r="P27" s="116">
        <v>68080890</v>
      </c>
      <c r="Q27" s="117"/>
      <c r="R27" s="116">
        <v>-1502</v>
      </c>
      <c r="S27" s="8"/>
      <c r="T27" s="93">
        <f>SUM(F27:S27)</f>
        <v>471167060</v>
      </c>
      <c r="U27" s="8"/>
      <c r="V27" s="116">
        <v>720963</v>
      </c>
      <c r="W27" s="8"/>
      <c r="X27" s="93">
        <f>SUM(T27:W27)</f>
        <v>471888023</v>
      </c>
      <c r="Y27" s="175"/>
    </row>
    <row r="28" spans="1:25" ht="6" customHeight="1">
      <c r="A28" s="6"/>
      <c r="B28" s="6"/>
      <c r="C28" s="6"/>
      <c r="D28" s="6"/>
      <c r="E28" s="6"/>
      <c r="F28" s="93"/>
      <c r="G28" s="8"/>
      <c r="H28" s="93"/>
      <c r="I28" s="8"/>
      <c r="J28" s="93"/>
      <c r="K28" s="8"/>
      <c r="L28" s="93"/>
      <c r="M28" s="8"/>
      <c r="N28" s="93"/>
      <c r="O28" s="8"/>
      <c r="P28" s="93"/>
      <c r="Q28" s="8"/>
      <c r="R28" s="93"/>
      <c r="S28" s="8"/>
      <c r="T28" s="93"/>
      <c r="U28" s="8"/>
      <c r="V28" s="93"/>
      <c r="W28" s="8"/>
      <c r="X28" s="93"/>
      <c r="Y28" s="175"/>
    </row>
    <row r="29" spans="1:25" ht="16.5" customHeight="1">
      <c r="A29" s="1" t="s">
        <v>148</v>
      </c>
      <c r="B29" s="6"/>
      <c r="C29" s="6"/>
      <c r="D29" s="219"/>
      <c r="E29" s="6"/>
      <c r="F29" s="93"/>
      <c r="G29" s="8"/>
      <c r="H29" s="93"/>
      <c r="I29" s="8"/>
      <c r="J29" s="93"/>
      <c r="K29" s="8"/>
      <c r="L29" s="93"/>
      <c r="M29" s="8"/>
      <c r="N29" s="93"/>
      <c r="O29" s="8"/>
      <c r="P29" s="93"/>
      <c r="Q29" s="8"/>
      <c r="R29" s="93"/>
      <c r="S29" s="8"/>
      <c r="T29" s="93"/>
      <c r="U29" s="8"/>
      <c r="V29" s="93"/>
      <c r="W29" s="8"/>
      <c r="X29" s="93"/>
      <c r="Y29" s="175"/>
    </row>
    <row r="30" spans="1:25" ht="16.5" customHeight="1">
      <c r="A30" s="6" t="s">
        <v>154</v>
      </c>
      <c r="B30" s="6"/>
      <c r="C30" s="6"/>
      <c r="D30" s="219">
        <v>15</v>
      </c>
      <c r="E30" s="6"/>
      <c r="F30" s="93">
        <v>15158750</v>
      </c>
      <c r="G30" s="8"/>
      <c r="H30" s="93">
        <v>93984350</v>
      </c>
      <c r="I30" s="8"/>
      <c r="J30" s="93">
        <v>-3409740</v>
      </c>
      <c r="K30" s="8"/>
      <c r="L30" s="93">
        <v>0</v>
      </c>
      <c r="M30" s="8"/>
      <c r="N30" s="93">
        <v>0</v>
      </c>
      <c r="O30" s="8"/>
      <c r="P30" s="93">
        <v>0</v>
      </c>
      <c r="Q30" s="8"/>
      <c r="R30" s="93">
        <v>0</v>
      </c>
      <c r="S30" s="8"/>
      <c r="T30" s="93">
        <f>SUM(F30:S30)</f>
        <v>105733360</v>
      </c>
      <c r="U30" s="8"/>
      <c r="V30" s="93">
        <v>0</v>
      </c>
      <c r="W30" s="8"/>
      <c r="X30" s="93">
        <f>SUM(T30:V30)</f>
        <v>105733360</v>
      </c>
      <c r="Y30" s="175"/>
    </row>
    <row r="31" spans="1:25" ht="16.5" customHeight="1">
      <c r="A31" s="6" t="s">
        <v>155</v>
      </c>
      <c r="B31" s="6"/>
      <c r="C31" s="6"/>
      <c r="D31" s="219"/>
      <c r="E31" s="6"/>
      <c r="F31" s="93">
        <v>0</v>
      </c>
      <c r="G31" s="8"/>
      <c r="H31" s="93">
        <v>0</v>
      </c>
      <c r="I31" s="8"/>
      <c r="J31" s="93">
        <v>0</v>
      </c>
      <c r="K31" s="8"/>
      <c r="L31" s="93">
        <v>0</v>
      </c>
      <c r="M31" s="8"/>
      <c r="N31" s="93">
        <v>0</v>
      </c>
      <c r="O31" s="8"/>
      <c r="P31" s="93">
        <v>0</v>
      </c>
      <c r="Q31" s="8"/>
      <c r="R31" s="93">
        <v>0</v>
      </c>
      <c r="S31" s="8"/>
      <c r="T31" s="93">
        <v>0</v>
      </c>
      <c r="U31" s="8"/>
      <c r="V31" s="93">
        <v>490000</v>
      </c>
      <c r="W31" s="8"/>
      <c r="X31" s="93">
        <f>SUM(T31:V31)</f>
        <v>490000</v>
      </c>
      <c r="Y31" s="175"/>
    </row>
    <row r="32" spans="1:25" ht="16.5" customHeight="1">
      <c r="A32" s="6" t="s">
        <v>150</v>
      </c>
      <c r="B32" s="6"/>
      <c r="C32" s="6"/>
      <c r="D32" s="219">
        <v>17</v>
      </c>
      <c r="E32" s="6"/>
      <c r="F32" s="93">
        <v>0</v>
      </c>
      <c r="G32" s="8"/>
      <c r="H32" s="93">
        <v>0</v>
      </c>
      <c r="I32" s="8"/>
      <c r="J32" s="93">
        <v>0</v>
      </c>
      <c r="K32" s="8"/>
      <c r="L32" s="93">
        <v>0</v>
      </c>
      <c r="M32" s="8"/>
      <c r="N32" s="93">
        <v>0</v>
      </c>
      <c r="O32" s="8"/>
      <c r="P32" s="93">
        <v>-38028414</v>
      </c>
      <c r="Q32" s="8"/>
      <c r="R32" s="93">
        <v>0</v>
      </c>
      <c r="S32" s="8"/>
      <c r="T32" s="93">
        <f>SUM(F32:S32)</f>
        <v>-38028414</v>
      </c>
      <c r="U32" s="8"/>
      <c r="V32" s="93">
        <v>0</v>
      </c>
      <c r="W32" s="8"/>
      <c r="X32" s="93">
        <f t="shared" ref="X32" si="2">SUM(T32:V32)</f>
        <v>-38028414</v>
      </c>
      <c r="Y32" s="175"/>
    </row>
    <row r="33" spans="1:25" ht="16.5" customHeight="1">
      <c r="A33" s="6" t="s">
        <v>151</v>
      </c>
      <c r="B33" s="6"/>
      <c r="C33" s="6"/>
      <c r="D33" s="219">
        <v>16</v>
      </c>
      <c r="E33" s="6"/>
      <c r="F33" s="93">
        <v>0</v>
      </c>
      <c r="G33" s="8"/>
      <c r="H33" s="93">
        <v>0</v>
      </c>
      <c r="I33" s="8"/>
      <c r="J33" s="93">
        <v>0</v>
      </c>
      <c r="K33" s="8"/>
      <c r="L33" s="93">
        <v>0</v>
      </c>
      <c r="M33" s="8"/>
      <c r="N33" s="93">
        <v>320000</v>
      </c>
      <c r="O33" s="8"/>
      <c r="P33" s="93">
        <v>-320000</v>
      </c>
      <c r="Q33" s="8"/>
      <c r="R33" s="93">
        <v>0</v>
      </c>
      <c r="S33" s="8"/>
      <c r="T33" s="93">
        <f t="shared" ref="T33" si="3">SUM(F33:S33)</f>
        <v>0</v>
      </c>
      <c r="U33" s="8"/>
      <c r="V33" s="93">
        <v>0</v>
      </c>
      <c r="W33" s="8"/>
      <c r="X33" s="93">
        <f t="shared" ref="X33" si="4">SUM(T33:V33)</f>
        <v>0</v>
      </c>
      <c r="Y33" s="175"/>
    </row>
    <row r="34" spans="1:25" ht="16.5" customHeight="1">
      <c r="A34" s="6" t="s">
        <v>107</v>
      </c>
      <c r="B34" s="6"/>
      <c r="C34" s="6"/>
      <c r="D34" s="219"/>
      <c r="E34" s="6"/>
      <c r="F34" s="100">
        <v>0</v>
      </c>
      <c r="G34" s="20"/>
      <c r="H34" s="100">
        <v>0</v>
      </c>
      <c r="I34" s="20"/>
      <c r="J34" s="97">
        <v>0</v>
      </c>
      <c r="K34" s="20"/>
      <c r="L34" s="100">
        <v>0</v>
      </c>
      <c r="M34" s="20"/>
      <c r="N34" s="97">
        <v>0</v>
      </c>
      <c r="O34" s="20"/>
      <c r="P34" s="97">
        <v>9263548</v>
      </c>
      <c r="Q34" s="8"/>
      <c r="R34" s="100">
        <v>0</v>
      </c>
      <c r="S34" s="8"/>
      <c r="T34" s="97">
        <f>SUM(F34:S34)</f>
        <v>9263548</v>
      </c>
      <c r="U34" s="8"/>
      <c r="V34" s="100">
        <v>-252997</v>
      </c>
      <c r="W34" s="8"/>
      <c r="X34" s="97">
        <f>SUM(T34:W34)</f>
        <v>9010551</v>
      </c>
      <c r="Y34" s="175"/>
    </row>
    <row r="35" spans="1:25" ht="16.5" customHeight="1">
      <c r="A35" s="6"/>
      <c r="B35" s="6"/>
      <c r="C35" s="6"/>
      <c r="D35" s="6"/>
      <c r="E35" s="6"/>
      <c r="F35" s="93"/>
      <c r="G35" s="8"/>
      <c r="H35" s="93"/>
      <c r="I35" s="8"/>
      <c r="J35" s="93"/>
      <c r="K35" s="8"/>
      <c r="L35" s="93"/>
      <c r="M35" s="8"/>
      <c r="N35" s="93"/>
      <c r="O35" s="8"/>
      <c r="P35" s="93"/>
      <c r="Q35" s="8"/>
      <c r="R35" s="93"/>
      <c r="S35" s="8"/>
      <c r="T35" s="93"/>
      <c r="U35" s="8"/>
      <c r="V35" s="93"/>
      <c r="W35" s="8"/>
      <c r="X35" s="93"/>
      <c r="Y35" s="175"/>
    </row>
    <row r="36" spans="1:25" ht="16.5" customHeight="1" thickBot="1">
      <c r="A36" s="22" t="s">
        <v>156</v>
      </c>
      <c r="B36" s="6"/>
      <c r="C36" s="6"/>
      <c r="D36" s="6"/>
      <c r="E36" s="6"/>
      <c r="F36" s="101">
        <f>SUM(F27:F35)</f>
        <v>173158750</v>
      </c>
      <c r="G36" s="8"/>
      <c r="H36" s="101">
        <f>SUM(H27:H35)</f>
        <v>322716550</v>
      </c>
      <c r="I36" s="8"/>
      <c r="J36" s="101">
        <f>SUM(J27:J35)</f>
        <v>0</v>
      </c>
      <c r="K36" s="8"/>
      <c r="L36" s="101">
        <f>SUM(L27:L35)</f>
        <v>1175732</v>
      </c>
      <c r="M36" s="8"/>
      <c r="N36" s="101">
        <f>SUM(N27:N35)</f>
        <v>12090000</v>
      </c>
      <c r="O36" s="8"/>
      <c r="P36" s="101">
        <f>SUM(P27:P35)</f>
        <v>38996024</v>
      </c>
      <c r="Q36" s="8"/>
      <c r="R36" s="101">
        <f>SUM(R27:R35)</f>
        <v>-1502</v>
      </c>
      <c r="S36" s="8"/>
      <c r="T36" s="101">
        <f>SUM(T27:T35)</f>
        <v>548135554</v>
      </c>
      <c r="U36" s="8"/>
      <c r="V36" s="101">
        <f>SUM(V27:V35)</f>
        <v>957966</v>
      </c>
      <c r="W36" s="8"/>
      <c r="X36" s="101">
        <f>SUM(T36:W36)</f>
        <v>549093520</v>
      </c>
      <c r="Y36" s="175"/>
    </row>
    <row r="37" spans="1:25" ht="16.5" customHeight="1" thickTop="1">
      <c r="A37" s="6"/>
      <c r="B37" s="6"/>
      <c r="C37" s="6"/>
      <c r="D37" s="219"/>
      <c r="E37" s="6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222"/>
    </row>
    <row r="38" spans="1:25" ht="16.5" customHeight="1">
      <c r="A38" s="6"/>
      <c r="B38" s="6"/>
      <c r="C38" s="6"/>
      <c r="D38" s="219"/>
      <c r="E38" s="6"/>
      <c r="F38" s="63"/>
      <c r="G38" s="8"/>
      <c r="H38" s="63"/>
      <c r="I38" s="8"/>
      <c r="J38" s="63"/>
      <c r="K38" s="8"/>
      <c r="L38" s="63"/>
      <c r="M38" s="8"/>
      <c r="N38" s="63"/>
      <c r="O38" s="8"/>
      <c r="P38" s="63"/>
      <c r="Q38" s="8"/>
      <c r="R38" s="63"/>
      <c r="S38" s="8"/>
      <c r="T38" s="63"/>
      <c r="U38" s="8"/>
      <c r="V38" s="63"/>
      <c r="W38" s="8"/>
      <c r="X38" s="63"/>
      <c r="Y38" s="222"/>
    </row>
    <row r="39" spans="1:25" ht="16.5" customHeight="1">
      <c r="A39" s="6"/>
      <c r="B39" s="6"/>
      <c r="C39" s="6"/>
      <c r="D39" s="219"/>
      <c r="E39" s="6"/>
      <c r="F39" s="63"/>
      <c r="G39" s="8"/>
      <c r="H39" s="63"/>
      <c r="I39" s="8"/>
      <c r="J39" s="63"/>
      <c r="K39" s="8"/>
      <c r="L39" s="63"/>
      <c r="M39" s="8"/>
      <c r="N39" s="63"/>
      <c r="O39" s="8"/>
      <c r="P39" s="63"/>
      <c r="Q39" s="8"/>
      <c r="R39" s="63"/>
      <c r="S39" s="8"/>
      <c r="T39" s="63"/>
      <c r="U39" s="8"/>
      <c r="V39" s="63"/>
      <c r="W39" s="8"/>
      <c r="X39" s="63"/>
      <c r="Y39" s="222"/>
    </row>
    <row r="40" spans="1:25" ht="16.5" customHeight="1">
      <c r="A40" s="6"/>
      <c r="B40" s="6"/>
      <c r="C40" s="6"/>
      <c r="D40" s="219"/>
      <c r="E40" s="6"/>
      <c r="F40" s="63"/>
      <c r="G40" s="8"/>
      <c r="H40" s="63"/>
      <c r="I40" s="8"/>
      <c r="J40" s="63"/>
      <c r="K40" s="8"/>
      <c r="L40" s="63"/>
      <c r="M40" s="8"/>
      <c r="N40" s="63"/>
      <c r="O40" s="8"/>
      <c r="P40" s="63"/>
      <c r="Q40" s="8"/>
      <c r="R40" s="63"/>
      <c r="S40" s="8"/>
      <c r="T40" s="63"/>
      <c r="U40" s="8"/>
      <c r="V40" s="63"/>
      <c r="W40" s="8"/>
      <c r="X40" s="63"/>
      <c r="Y40" s="222"/>
    </row>
    <row r="41" spans="1:25" ht="17.25" customHeight="1">
      <c r="A41" s="6"/>
      <c r="B41" s="6"/>
      <c r="C41" s="6"/>
      <c r="D41" s="219"/>
      <c r="E41" s="6"/>
      <c r="F41" s="63"/>
      <c r="G41" s="8"/>
      <c r="H41" s="63"/>
      <c r="I41" s="8"/>
      <c r="J41" s="63"/>
      <c r="K41" s="8"/>
      <c r="L41" s="63"/>
      <c r="M41" s="8"/>
      <c r="N41" s="63"/>
      <c r="O41" s="8"/>
      <c r="P41" s="63"/>
      <c r="Q41" s="8"/>
      <c r="R41" s="63"/>
      <c r="S41" s="8"/>
      <c r="T41" s="63"/>
      <c r="U41" s="8"/>
      <c r="V41" s="63"/>
      <c r="W41" s="8"/>
      <c r="X41" s="63"/>
      <c r="Y41" s="222"/>
    </row>
    <row r="42" spans="1:25" ht="15.75" customHeight="1">
      <c r="A42" s="6"/>
      <c r="B42" s="6"/>
      <c r="C42" s="6"/>
      <c r="D42" s="219"/>
      <c r="E42" s="6"/>
      <c r="F42" s="63"/>
      <c r="G42" s="8"/>
      <c r="H42" s="63"/>
      <c r="I42" s="8"/>
      <c r="J42" s="63"/>
      <c r="K42" s="8"/>
      <c r="L42" s="63"/>
      <c r="M42" s="8"/>
      <c r="N42" s="63"/>
      <c r="O42" s="8"/>
      <c r="P42" s="63"/>
      <c r="Q42" s="8"/>
      <c r="R42" s="63"/>
      <c r="S42" s="8"/>
      <c r="T42" s="63"/>
      <c r="U42" s="8"/>
      <c r="V42" s="63"/>
      <c r="W42" s="8"/>
      <c r="X42" s="63"/>
      <c r="Y42" s="222"/>
    </row>
    <row r="43" spans="1:25" ht="16.5" customHeight="1">
      <c r="A43" s="232" t="s">
        <v>157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8"/>
      <c r="X43" s="8"/>
      <c r="Y43" s="222"/>
    </row>
    <row r="44" spans="1:25" ht="23.25" customHeight="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8"/>
      <c r="X44" s="8"/>
      <c r="Y44" s="222"/>
    </row>
    <row r="45" spans="1:25" ht="21.95" customHeight="1">
      <c r="A45" s="256" t="str">
        <f>'EN 2-4'!A49</f>
        <v>The accompanying notes form part of this interim financial information.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57"/>
      <c r="R45" s="258"/>
      <c r="S45" s="257"/>
      <c r="T45" s="64"/>
      <c r="U45" s="257"/>
      <c r="V45" s="64"/>
      <c r="W45" s="64"/>
      <c r="X45" s="64"/>
      <c r="Y45" s="222"/>
    </row>
  </sheetData>
  <mergeCells count="5">
    <mergeCell ref="A43:V43"/>
    <mergeCell ref="A45:P45"/>
    <mergeCell ref="F6:X6"/>
    <mergeCell ref="F7:U7"/>
    <mergeCell ref="N10:P10"/>
  </mergeCells>
  <pageMargins left="0.4" right="0.4" top="0.5" bottom="0.6" header="0.49" footer="0.4"/>
  <pageSetup paperSize="9" scale="75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36C09"/>
  </sheetPr>
  <dimension ref="A1:O37"/>
  <sheetViews>
    <sheetView showWhiteSpace="0" topLeftCell="A17" zoomScaleNormal="100" zoomScaleSheetLayoutView="85" workbookViewId="0"/>
  </sheetViews>
  <sheetFormatPr defaultColWidth="10.140625" defaultRowHeight="16.5" customHeight="1"/>
  <cols>
    <col min="1" max="1" width="1.7109375" style="121" customWidth="1"/>
    <col min="2" max="2" width="41.140625" style="121" customWidth="1"/>
    <col min="3" max="3" width="6.140625" style="121" customWidth="1"/>
    <col min="4" max="4" width="1.140625" style="121" customWidth="1"/>
    <col min="5" max="5" width="14.5703125" style="121" customWidth="1"/>
    <col min="6" max="6" width="1.140625" style="121" customWidth="1"/>
    <col min="7" max="7" width="14.42578125" style="121" customWidth="1"/>
    <col min="8" max="8" width="1.140625" style="121" customWidth="1"/>
    <col min="9" max="9" width="18.85546875" style="121" customWidth="1"/>
    <col min="10" max="10" width="1.140625" style="121" customWidth="1"/>
    <col min="11" max="11" width="14.7109375" style="121" customWidth="1"/>
    <col min="12" max="12" width="1.140625" style="121" customWidth="1"/>
    <col min="13" max="13" width="14.7109375" style="121" customWidth="1"/>
    <col min="14" max="14" width="1.140625" style="121" customWidth="1"/>
    <col min="15" max="15" width="14.7109375" style="121" customWidth="1"/>
    <col min="16" max="16384" width="10.140625" style="121"/>
  </cols>
  <sheetData>
    <row r="1" spans="1:15" ht="16.5" customHeight="1">
      <c r="A1" s="1" t="s">
        <v>0</v>
      </c>
      <c r="B1" s="6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6.5" customHeight="1">
      <c r="A2" s="1" t="s">
        <v>158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customHeight="1">
      <c r="A3" s="83" t="str">
        <f>+'EN 7 Conso'!A3</f>
        <v>For the nine-month period ended 30 September 2023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15" customHeight="1">
      <c r="A4" s="11"/>
      <c r="B4" s="11"/>
      <c r="C4" s="2"/>
      <c r="D4" s="221"/>
      <c r="E4" s="2"/>
      <c r="F4" s="221"/>
      <c r="G4" s="2"/>
      <c r="H4" s="2"/>
      <c r="I4" s="2"/>
      <c r="J4" s="221"/>
      <c r="K4" s="9"/>
      <c r="L4" s="9"/>
      <c r="M4" s="9"/>
      <c r="N4" s="9"/>
      <c r="O4" s="9"/>
    </row>
    <row r="5" spans="1:15" ht="15" customHeight="1">
      <c r="A5" s="11"/>
      <c r="B5" s="11"/>
      <c r="C5" s="2"/>
      <c r="D5" s="221"/>
      <c r="E5" s="2"/>
      <c r="F5" s="221"/>
      <c r="G5" s="2"/>
      <c r="H5" s="2"/>
      <c r="I5" s="2"/>
      <c r="J5" s="221"/>
      <c r="K5" s="9"/>
      <c r="L5" s="9"/>
      <c r="M5" s="9"/>
      <c r="N5" s="9"/>
      <c r="O5" s="9"/>
    </row>
    <row r="6" spans="1:15" ht="15" customHeight="1">
      <c r="A6" s="11"/>
      <c r="B6" s="11"/>
      <c r="C6" s="221"/>
      <c r="D6" s="221"/>
      <c r="E6" s="248" t="s">
        <v>159</v>
      </c>
      <c r="F6" s="249"/>
      <c r="G6" s="249"/>
      <c r="H6" s="249"/>
      <c r="I6" s="249"/>
      <c r="J6" s="249"/>
      <c r="K6" s="249"/>
      <c r="L6" s="249"/>
      <c r="M6" s="249"/>
      <c r="N6" s="249"/>
      <c r="O6" s="249"/>
    </row>
    <row r="7" spans="1:15" ht="15" customHeight="1">
      <c r="A7" s="11"/>
      <c r="B7" s="11"/>
      <c r="C7" s="221"/>
      <c r="D7" s="221"/>
      <c r="E7" s="84"/>
      <c r="F7" s="85"/>
      <c r="G7" s="85"/>
      <c r="H7" s="85"/>
      <c r="I7" s="86"/>
      <c r="J7" s="85"/>
      <c r="K7" s="224"/>
      <c r="L7" s="224"/>
      <c r="M7" s="224"/>
      <c r="N7" s="85"/>
      <c r="O7" s="85"/>
    </row>
    <row r="8" spans="1:15" ht="15" customHeight="1">
      <c r="A8" s="6"/>
      <c r="B8" s="6"/>
      <c r="C8" s="3"/>
      <c r="D8" s="2"/>
      <c r="E8" s="3" t="s">
        <v>126</v>
      </c>
      <c r="F8" s="2"/>
      <c r="G8" s="3"/>
      <c r="H8" s="3"/>
      <c r="I8" s="87" t="s">
        <v>127</v>
      </c>
      <c r="J8" s="2"/>
      <c r="K8" s="237" t="s">
        <v>76</v>
      </c>
      <c r="L8" s="249"/>
      <c r="M8" s="249"/>
      <c r="N8" s="88"/>
      <c r="O8" s="9"/>
    </row>
    <row r="9" spans="1:15" ht="15" customHeight="1">
      <c r="A9" s="6"/>
      <c r="B9" s="6"/>
      <c r="C9" s="2"/>
      <c r="D9" s="2"/>
      <c r="E9" s="2" t="s">
        <v>160</v>
      </c>
      <c r="F9" s="2"/>
      <c r="G9" s="2" t="s">
        <v>132</v>
      </c>
      <c r="H9" s="2"/>
      <c r="I9" s="87" t="s">
        <v>133</v>
      </c>
      <c r="J9" s="2"/>
      <c r="K9" s="2" t="s">
        <v>161</v>
      </c>
      <c r="L9" s="88"/>
      <c r="M9" s="88"/>
      <c r="N9" s="88"/>
      <c r="O9" s="2" t="s">
        <v>162</v>
      </c>
    </row>
    <row r="10" spans="1:15" ht="15" customHeight="1">
      <c r="A10" s="6"/>
      <c r="B10" s="6"/>
      <c r="C10" s="2"/>
      <c r="D10" s="2"/>
      <c r="E10" s="2" t="s">
        <v>163</v>
      </c>
      <c r="F10" s="2"/>
      <c r="G10" s="2" t="s">
        <v>140</v>
      </c>
      <c r="H10" s="2"/>
      <c r="I10" s="89" t="s">
        <v>141</v>
      </c>
      <c r="J10" s="2"/>
      <c r="K10" s="2" t="s">
        <v>164</v>
      </c>
      <c r="L10" s="2"/>
      <c r="M10" s="2" t="s">
        <v>78</v>
      </c>
      <c r="N10" s="2"/>
      <c r="O10" s="2" t="s">
        <v>165</v>
      </c>
    </row>
    <row r="11" spans="1:15" ht="15" customHeight="1">
      <c r="A11" s="1"/>
      <c r="B11" s="1"/>
      <c r="C11" s="223" t="s">
        <v>12</v>
      </c>
      <c r="D11" s="2"/>
      <c r="E11" s="250" t="s">
        <v>13</v>
      </c>
      <c r="F11" s="2"/>
      <c r="G11" s="250" t="s">
        <v>13</v>
      </c>
      <c r="H11" s="65"/>
      <c r="I11" s="90" t="s">
        <v>13</v>
      </c>
      <c r="J11" s="2"/>
      <c r="K11" s="250" t="s">
        <v>13</v>
      </c>
      <c r="L11" s="2"/>
      <c r="M11" s="250" t="s">
        <v>13</v>
      </c>
      <c r="N11" s="2"/>
      <c r="O11" s="250" t="s">
        <v>13</v>
      </c>
    </row>
    <row r="12" spans="1:15" ht="15" customHeight="1">
      <c r="A12" s="69"/>
      <c r="B12" s="6"/>
      <c r="C12" s="13"/>
      <c r="D12" s="8"/>
      <c r="E12" s="8"/>
      <c r="F12" s="20"/>
      <c r="G12" s="8"/>
      <c r="H12" s="8"/>
      <c r="I12" s="8"/>
      <c r="J12" s="20"/>
      <c r="K12" s="8"/>
      <c r="L12" s="20"/>
      <c r="M12" s="8"/>
      <c r="N12" s="8"/>
      <c r="O12" s="8"/>
    </row>
    <row r="13" spans="1:15" ht="15" customHeight="1">
      <c r="A13" s="11" t="s">
        <v>147</v>
      </c>
      <c r="B13" s="6"/>
      <c r="C13" s="13"/>
      <c r="D13" s="8"/>
      <c r="E13" s="63">
        <v>158000000</v>
      </c>
      <c r="F13" s="20"/>
      <c r="G13" s="63">
        <v>228732200</v>
      </c>
      <c r="H13" s="63"/>
      <c r="I13" s="63">
        <v>0</v>
      </c>
      <c r="J13" s="20"/>
      <c r="K13" s="63">
        <v>8850000</v>
      </c>
      <c r="L13" s="20"/>
      <c r="M13" s="63">
        <v>68285723</v>
      </c>
      <c r="N13" s="8"/>
      <c r="O13" s="63">
        <f>SUM(E13:N13)</f>
        <v>463867923</v>
      </c>
    </row>
    <row r="14" spans="1:15" ht="6" customHeight="1">
      <c r="A14" s="69"/>
      <c r="B14" s="6"/>
      <c r="C14" s="13"/>
      <c r="D14" s="8"/>
      <c r="E14" s="63"/>
      <c r="F14" s="20"/>
      <c r="G14" s="63"/>
      <c r="H14" s="63"/>
      <c r="I14" s="63"/>
      <c r="J14" s="20"/>
      <c r="K14" s="63"/>
      <c r="L14" s="20"/>
      <c r="M14" s="63"/>
      <c r="N14" s="8"/>
      <c r="O14" s="63"/>
    </row>
    <row r="15" spans="1:15" ht="15" customHeight="1">
      <c r="A15" s="11" t="s">
        <v>166</v>
      </c>
      <c r="B15" s="6"/>
      <c r="C15" s="13"/>
      <c r="D15" s="20"/>
      <c r="E15" s="63"/>
      <c r="F15" s="20"/>
      <c r="G15" s="63"/>
      <c r="H15" s="63"/>
      <c r="I15" s="63"/>
      <c r="J15" s="20"/>
      <c r="K15" s="63"/>
      <c r="L15" s="20"/>
      <c r="M15" s="63"/>
      <c r="N15" s="8"/>
      <c r="O15" s="63"/>
    </row>
    <row r="16" spans="1:15" ht="15" customHeight="1">
      <c r="A16" s="69" t="s">
        <v>150</v>
      </c>
      <c r="B16" s="6"/>
      <c r="C16" s="13">
        <v>17</v>
      </c>
      <c r="D16" s="20"/>
      <c r="E16" s="63">
        <v>0</v>
      </c>
      <c r="F16" s="20"/>
      <c r="G16" s="63">
        <v>0</v>
      </c>
      <c r="H16" s="63"/>
      <c r="I16" s="63">
        <v>0</v>
      </c>
      <c r="J16" s="20"/>
      <c r="K16" s="63">
        <v>0</v>
      </c>
      <c r="L16" s="20"/>
      <c r="M16" s="63">
        <v>-18221337</v>
      </c>
      <c r="N16" s="8"/>
      <c r="O16" s="63">
        <f t="shared" ref="O16:O18" si="0">SUM(E16:N16)</f>
        <v>-18221337</v>
      </c>
    </row>
    <row r="17" spans="1:15" ht="15" customHeight="1">
      <c r="A17" s="15" t="s">
        <v>151</v>
      </c>
      <c r="B17" s="6"/>
      <c r="C17" s="219"/>
      <c r="D17" s="20"/>
      <c r="E17" s="63">
        <v>0</v>
      </c>
      <c r="F17" s="20"/>
      <c r="G17" s="63">
        <v>0</v>
      </c>
      <c r="H17" s="63"/>
      <c r="I17" s="63">
        <v>0</v>
      </c>
      <c r="J17" s="20"/>
      <c r="K17" s="63">
        <v>2210000</v>
      </c>
      <c r="L17" s="20"/>
      <c r="M17" s="63">
        <v>-2210000</v>
      </c>
      <c r="N17" s="8"/>
      <c r="O17" s="63">
        <f t="shared" si="0"/>
        <v>0</v>
      </c>
    </row>
    <row r="18" spans="1:15" ht="15" customHeight="1">
      <c r="A18" s="15" t="s">
        <v>107</v>
      </c>
      <c r="B18" s="11"/>
      <c r="C18" s="13"/>
      <c r="D18" s="20"/>
      <c r="E18" s="64">
        <v>0</v>
      </c>
      <c r="F18" s="8"/>
      <c r="G18" s="64">
        <v>0</v>
      </c>
      <c r="H18" s="63"/>
      <c r="I18" s="64">
        <v>0</v>
      </c>
      <c r="J18" s="8"/>
      <c r="K18" s="64">
        <v>0</v>
      </c>
      <c r="L18" s="8"/>
      <c r="M18" s="64">
        <v>44621355</v>
      </c>
      <c r="N18" s="8"/>
      <c r="O18" s="64">
        <f t="shared" si="0"/>
        <v>44621355</v>
      </c>
    </row>
    <row r="19" spans="1:15" ht="15" customHeight="1">
      <c r="A19" s="11"/>
      <c r="B19" s="69"/>
      <c r="C19" s="13"/>
      <c r="D19" s="8"/>
      <c r="E19" s="63"/>
      <c r="F19" s="8"/>
      <c r="G19" s="63"/>
      <c r="H19" s="63"/>
      <c r="I19" s="63"/>
      <c r="J19" s="8"/>
      <c r="K19" s="63"/>
      <c r="L19" s="8"/>
      <c r="M19" s="63"/>
      <c r="N19" s="8"/>
      <c r="O19" s="63"/>
    </row>
    <row r="20" spans="1:15" ht="15" customHeight="1" thickBot="1">
      <c r="A20" s="22" t="s">
        <v>152</v>
      </c>
      <c r="B20" s="6"/>
      <c r="C20" s="13"/>
      <c r="D20" s="8"/>
      <c r="E20" s="66">
        <f>SUM(E13:E19)</f>
        <v>158000000</v>
      </c>
      <c r="F20" s="8"/>
      <c r="G20" s="66">
        <f>SUM(G13:G19)</f>
        <v>228732200</v>
      </c>
      <c r="H20" s="63"/>
      <c r="I20" s="66">
        <f>SUM(I13:I19)</f>
        <v>0</v>
      </c>
      <c r="J20" s="8"/>
      <c r="K20" s="66">
        <f>SUM(K13:K19)</f>
        <v>11060000</v>
      </c>
      <c r="L20" s="8"/>
      <c r="M20" s="66">
        <f>SUM(M13:M19)</f>
        <v>92475741</v>
      </c>
      <c r="N20" s="8"/>
      <c r="O20" s="66">
        <f>SUM(E20:N20)</f>
        <v>490267941</v>
      </c>
    </row>
    <row r="21" spans="1:15" ht="15" customHeight="1" thickTop="1">
      <c r="A21" s="22"/>
      <c r="B21" s="6"/>
      <c r="C21" s="13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15" customHeight="1">
      <c r="A22" s="22"/>
      <c r="B22" s="6"/>
      <c r="C22" s="13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5" customHeight="1">
      <c r="A23" s="11" t="s">
        <v>153</v>
      </c>
      <c r="B23" s="6"/>
      <c r="C23" s="13"/>
      <c r="D23" s="8"/>
      <c r="E23" s="109">
        <v>158000000</v>
      </c>
      <c r="F23" s="67"/>
      <c r="G23" s="109">
        <v>228732200</v>
      </c>
      <c r="H23" s="67"/>
      <c r="I23" s="109">
        <v>3409740</v>
      </c>
      <c r="J23" s="67"/>
      <c r="K23" s="109">
        <v>11770000</v>
      </c>
      <c r="L23" s="67"/>
      <c r="M23" s="109">
        <v>103852846</v>
      </c>
      <c r="N23" s="8"/>
      <c r="O23" s="93">
        <f>SUM(E23:N23)</f>
        <v>505764786</v>
      </c>
    </row>
    <row r="24" spans="1:15" ht="6" customHeight="1">
      <c r="A24" s="69"/>
      <c r="B24" s="6"/>
      <c r="C24" s="13"/>
      <c r="D24" s="8"/>
      <c r="E24" s="93"/>
      <c r="F24" s="20"/>
      <c r="G24" s="93"/>
      <c r="H24" s="63"/>
      <c r="I24" s="93"/>
      <c r="J24" s="20"/>
      <c r="K24" s="93"/>
      <c r="L24" s="20"/>
      <c r="M24" s="93"/>
      <c r="N24" s="8"/>
      <c r="O24" s="93"/>
    </row>
    <row r="25" spans="1:15" ht="15" customHeight="1">
      <c r="A25" s="11" t="s">
        <v>166</v>
      </c>
      <c r="B25" s="6"/>
      <c r="C25" s="13"/>
      <c r="D25" s="20"/>
      <c r="E25" s="93"/>
      <c r="F25" s="20"/>
      <c r="G25" s="93"/>
      <c r="H25" s="63"/>
      <c r="I25" s="93"/>
      <c r="J25" s="20"/>
      <c r="K25" s="93"/>
      <c r="L25" s="20"/>
      <c r="M25" s="93"/>
      <c r="N25" s="8"/>
      <c r="O25" s="93"/>
    </row>
    <row r="26" spans="1:15" ht="15" customHeight="1">
      <c r="A26" s="69" t="s">
        <v>154</v>
      </c>
      <c r="B26" s="6"/>
      <c r="C26" s="13">
        <v>15</v>
      </c>
      <c r="D26" s="20"/>
      <c r="E26" s="93">
        <v>15158750</v>
      </c>
      <c r="F26" s="20"/>
      <c r="G26" s="93">
        <v>93984350</v>
      </c>
      <c r="H26" s="63"/>
      <c r="I26" s="93">
        <v>-3409740</v>
      </c>
      <c r="J26" s="20"/>
      <c r="K26" s="93">
        <v>0</v>
      </c>
      <c r="L26" s="20"/>
      <c r="M26" s="93">
        <v>0</v>
      </c>
      <c r="N26" s="8"/>
      <c r="O26" s="93">
        <f t="shared" ref="O26:O29" si="1">SUM(E26:N26)</f>
        <v>105733360</v>
      </c>
    </row>
    <row r="27" spans="1:15" ht="15" customHeight="1">
      <c r="A27" s="69" t="s">
        <v>150</v>
      </c>
      <c r="B27" s="6"/>
      <c r="C27" s="13">
        <v>17</v>
      </c>
      <c r="D27" s="20"/>
      <c r="E27" s="93">
        <v>0</v>
      </c>
      <c r="F27" s="20"/>
      <c r="G27" s="93">
        <v>0</v>
      </c>
      <c r="H27" s="63"/>
      <c r="I27" s="93">
        <v>0</v>
      </c>
      <c r="J27" s="20"/>
      <c r="K27" s="93">
        <v>0</v>
      </c>
      <c r="L27" s="20"/>
      <c r="M27" s="93">
        <v>-38028414</v>
      </c>
      <c r="N27" s="8"/>
      <c r="O27" s="93">
        <f t="shared" si="1"/>
        <v>-38028414</v>
      </c>
    </row>
    <row r="28" spans="1:15" ht="15" customHeight="1">
      <c r="A28" s="15" t="s">
        <v>151</v>
      </c>
      <c r="B28" s="6"/>
      <c r="C28" s="219">
        <v>16</v>
      </c>
      <c r="D28" s="20"/>
      <c r="E28" s="93">
        <v>0</v>
      </c>
      <c r="F28" s="20"/>
      <c r="G28" s="93">
        <v>0</v>
      </c>
      <c r="H28" s="63"/>
      <c r="I28" s="93">
        <v>0</v>
      </c>
      <c r="J28" s="20"/>
      <c r="K28" s="93">
        <v>320000</v>
      </c>
      <c r="L28" s="20"/>
      <c r="M28" s="93">
        <v>-320000</v>
      </c>
      <c r="N28" s="8"/>
      <c r="O28" s="93">
        <f t="shared" si="1"/>
        <v>0</v>
      </c>
    </row>
    <row r="29" spans="1:15" ht="15" customHeight="1">
      <c r="A29" s="15" t="s">
        <v>107</v>
      </c>
      <c r="B29" s="11"/>
      <c r="C29" s="13"/>
      <c r="D29" s="20"/>
      <c r="E29" s="97">
        <v>0</v>
      </c>
      <c r="F29" s="8"/>
      <c r="G29" s="97">
        <v>0</v>
      </c>
      <c r="H29" s="63"/>
      <c r="I29" s="97">
        <v>0</v>
      </c>
      <c r="J29" s="8"/>
      <c r="K29" s="97">
        <v>0</v>
      </c>
      <c r="L29" s="20"/>
      <c r="M29" s="97">
        <v>6111558</v>
      </c>
      <c r="N29" s="8"/>
      <c r="O29" s="97">
        <f t="shared" si="1"/>
        <v>6111558</v>
      </c>
    </row>
    <row r="30" spans="1:15" ht="15.6" customHeight="1">
      <c r="A30" s="11"/>
      <c r="B30" s="69"/>
      <c r="C30" s="13"/>
      <c r="D30" s="8"/>
      <c r="E30" s="93"/>
      <c r="F30" s="8"/>
      <c r="G30" s="93"/>
      <c r="H30" s="63"/>
      <c r="I30" s="93"/>
      <c r="J30" s="8"/>
      <c r="K30" s="93"/>
      <c r="L30" s="8"/>
      <c r="M30" s="93"/>
      <c r="N30" s="8"/>
      <c r="O30" s="93"/>
    </row>
    <row r="31" spans="1:15" ht="15" customHeight="1" thickBot="1">
      <c r="A31" s="22" t="s">
        <v>156</v>
      </c>
      <c r="B31" s="6"/>
      <c r="C31" s="13"/>
      <c r="D31" s="8"/>
      <c r="E31" s="101">
        <f>SUM(E23:E30)</f>
        <v>173158750</v>
      </c>
      <c r="F31" s="8"/>
      <c r="G31" s="101">
        <f>SUM(G23:G30)</f>
        <v>322716550</v>
      </c>
      <c r="H31" s="63"/>
      <c r="I31" s="101">
        <f>SUM(I23:I30)</f>
        <v>0</v>
      </c>
      <c r="J31" s="8"/>
      <c r="K31" s="101">
        <f>SUM(K23:K30)</f>
        <v>12090000</v>
      </c>
      <c r="L31" s="8"/>
      <c r="M31" s="101">
        <f>SUM(M23:M30)</f>
        <v>71615990</v>
      </c>
      <c r="N31" s="8"/>
      <c r="O31" s="101">
        <f>SUM(E31:N31)</f>
        <v>579581290</v>
      </c>
    </row>
    <row r="32" spans="1:15" ht="14.25" customHeight="1" thickTop="1">
      <c r="A32" s="22"/>
      <c r="B32" s="6"/>
      <c r="C32" s="1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5" customHeight="1">
      <c r="A33" s="22"/>
      <c r="B33" s="6"/>
      <c r="C33" s="1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1"/>
    </row>
    <row r="34" spans="1:15" ht="14.25" customHeight="1">
      <c r="A34" s="22"/>
      <c r="B34" s="6"/>
      <c r="C34" s="1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15.6" customHeight="1">
      <c r="A35" s="232" t="s">
        <v>37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</row>
    <row r="36" spans="1:15" ht="16.5" customHeight="1">
      <c r="A36" s="22"/>
      <c r="B36" s="6"/>
      <c r="C36" s="1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21.95" customHeight="1">
      <c r="A37" s="259" t="str">
        <f>'EN 2-4'!A49</f>
        <v>The accompanying notes form part of this interim financial information.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</row>
  </sheetData>
  <mergeCells count="4">
    <mergeCell ref="E6:O6"/>
    <mergeCell ref="K8:M8"/>
    <mergeCell ref="A35:O35"/>
    <mergeCell ref="A37:O37"/>
  </mergeCells>
  <pageMargins left="0.6" right="0.6" top="0.5" bottom="0.6" header="0.49" footer="0.4"/>
  <pageSetup paperSize="9" firstPageNumber="8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DDF9-E4AD-4A20-8CAF-59CC2D3EF033}">
  <sheetPr>
    <tabColor rgb="FFE36C09"/>
  </sheetPr>
  <dimension ref="A1:L128"/>
  <sheetViews>
    <sheetView topLeftCell="A57" zoomScaleNormal="100" zoomScaleSheetLayoutView="100" zoomScalePageLayoutView="110" workbookViewId="0">
      <selection activeCell="C75" sqref="C75"/>
    </sheetView>
  </sheetViews>
  <sheetFormatPr defaultColWidth="10.140625" defaultRowHeight="16.5" customHeight="1"/>
  <cols>
    <col min="1" max="1" width="1.28515625" style="137" customWidth="1"/>
    <col min="2" max="2" width="3.5703125" style="137" customWidth="1"/>
    <col min="3" max="3" width="52" style="137" customWidth="1"/>
    <col min="4" max="4" width="5.85546875" style="137" customWidth="1"/>
    <col min="5" max="5" width="0.7109375" style="137" customWidth="1"/>
    <col min="6" max="6" width="13.140625" style="137" customWidth="1"/>
    <col min="7" max="7" width="0.7109375" style="137" customWidth="1"/>
    <col min="8" max="8" width="13.140625" style="137" customWidth="1"/>
    <col min="9" max="9" width="0.7109375" style="137" customWidth="1"/>
    <col min="10" max="10" width="13.140625" style="137" customWidth="1"/>
    <col min="11" max="11" width="0.7109375" style="137" customWidth="1"/>
    <col min="12" max="12" width="13.140625" style="137" customWidth="1"/>
    <col min="13" max="13" width="10.140625" style="137"/>
    <col min="14" max="14" width="10.42578125" style="137" bestFit="1" customWidth="1"/>
    <col min="15" max="16384" width="10.140625" style="137"/>
  </cols>
  <sheetData>
    <row r="1" spans="1:12" ht="16.5" customHeight="1">
      <c r="A1" s="127" t="s">
        <v>0</v>
      </c>
      <c r="B1" s="128"/>
      <c r="C1" s="128"/>
      <c r="D1" s="226"/>
      <c r="E1" s="128"/>
      <c r="F1" s="129"/>
      <c r="G1" s="129"/>
      <c r="H1" s="129"/>
      <c r="I1" s="129"/>
      <c r="J1" s="129"/>
      <c r="K1" s="129"/>
      <c r="L1" s="129"/>
    </row>
    <row r="2" spans="1:12" ht="16.5" customHeight="1">
      <c r="A2" s="130" t="s">
        <v>167</v>
      </c>
      <c r="B2" s="130"/>
      <c r="C2" s="130"/>
      <c r="D2" s="226"/>
      <c r="E2" s="226"/>
      <c r="F2" s="131"/>
      <c r="G2" s="131"/>
      <c r="H2" s="131"/>
      <c r="I2" s="131"/>
      <c r="J2" s="131"/>
      <c r="K2" s="131"/>
      <c r="L2" s="131"/>
    </row>
    <row r="3" spans="1:12" ht="16.5" customHeight="1">
      <c r="A3" s="132" t="s">
        <v>114</v>
      </c>
      <c r="B3" s="133"/>
      <c r="C3" s="133"/>
      <c r="D3" s="134"/>
      <c r="E3" s="134"/>
      <c r="F3" s="135"/>
      <c r="G3" s="135"/>
      <c r="H3" s="135"/>
      <c r="I3" s="135"/>
      <c r="J3" s="135"/>
      <c r="K3" s="135"/>
      <c r="L3" s="135"/>
    </row>
    <row r="4" spans="1:12" ht="11.25" customHeight="1">
      <c r="A4" s="136"/>
      <c r="B4" s="130"/>
      <c r="C4" s="130"/>
      <c r="D4" s="226"/>
      <c r="E4" s="226"/>
      <c r="F4" s="131"/>
      <c r="G4" s="131"/>
      <c r="H4" s="131"/>
      <c r="I4" s="131"/>
      <c r="J4" s="131"/>
      <c r="K4" s="131"/>
      <c r="L4" s="131"/>
    </row>
    <row r="5" spans="1:12" ht="11.25" customHeight="1">
      <c r="A5" s="136"/>
      <c r="B5" s="130"/>
      <c r="C5" s="130"/>
      <c r="D5" s="226"/>
      <c r="E5" s="226"/>
      <c r="F5" s="131"/>
      <c r="G5" s="131"/>
      <c r="H5" s="131"/>
      <c r="I5" s="131"/>
      <c r="J5" s="131"/>
      <c r="K5" s="131"/>
      <c r="L5" s="131"/>
    </row>
    <row r="6" spans="1:12" ht="14.85" customHeight="1">
      <c r="A6" s="130"/>
      <c r="B6" s="130"/>
      <c r="C6" s="130"/>
      <c r="D6" s="226"/>
      <c r="E6" s="226"/>
      <c r="F6" s="242" t="s">
        <v>86</v>
      </c>
      <c r="G6" s="242"/>
      <c r="H6" s="242"/>
      <c r="I6" s="225"/>
      <c r="J6" s="242" t="s">
        <v>87</v>
      </c>
      <c r="K6" s="242"/>
      <c r="L6" s="242"/>
    </row>
    <row r="7" spans="1:12" ht="14.85" customHeight="1">
      <c r="A7" s="130"/>
      <c r="B7" s="130"/>
      <c r="C7" s="130"/>
      <c r="D7" s="226"/>
      <c r="E7" s="226"/>
      <c r="F7" s="240" t="s">
        <v>5</v>
      </c>
      <c r="G7" s="240"/>
      <c r="H7" s="240"/>
      <c r="I7" s="131"/>
      <c r="J7" s="240" t="s">
        <v>5</v>
      </c>
      <c r="K7" s="240"/>
      <c r="L7" s="240"/>
    </row>
    <row r="8" spans="1:12" ht="14.85" customHeight="1">
      <c r="A8" s="130"/>
      <c r="B8" s="130"/>
      <c r="C8" s="130"/>
      <c r="D8" s="226"/>
      <c r="E8" s="226"/>
      <c r="F8" s="138" t="s">
        <v>8</v>
      </c>
      <c r="G8" s="214"/>
      <c r="H8" s="138" t="s">
        <v>8</v>
      </c>
      <c r="I8" s="139"/>
      <c r="J8" s="138" t="s">
        <v>8</v>
      </c>
      <c r="K8" s="214"/>
      <c r="L8" s="138" t="s">
        <v>8</v>
      </c>
    </row>
    <row r="9" spans="1:12" ht="14.85" customHeight="1">
      <c r="A9" s="128"/>
      <c r="B9" s="128"/>
      <c r="C9" s="128"/>
      <c r="D9" s="226"/>
      <c r="E9" s="129"/>
      <c r="F9" s="32" t="s">
        <v>10</v>
      </c>
      <c r="G9" s="32"/>
      <c r="H9" s="32" t="s">
        <v>11</v>
      </c>
      <c r="I9" s="207"/>
      <c r="J9" s="32" t="s">
        <v>10</v>
      </c>
      <c r="K9" s="32"/>
      <c r="L9" s="32" t="s">
        <v>11</v>
      </c>
    </row>
    <row r="10" spans="1:12" ht="14.85" customHeight="1">
      <c r="A10" s="128"/>
      <c r="B10" s="128"/>
      <c r="C10" s="128"/>
      <c r="D10" s="140" t="s">
        <v>12</v>
      </c>
      <c r="E10" s="128"/>
      <c r="F10" s="141" t="s">
        <v>13</v>
      </c>
      <c r="G10" s="214"/>
      <c r="H10" s="141" t="s">
        <v>13</v>
      </c>
      <c r="I10" s="129"/>
      <c r="J10" s="141" t="s">
        <v>13</v>
      </c>
      <c r="K10" s="214"/>
      <c r="L10" s="141" t="s">
        <v>13</v>
      </c>
    </row>
    <row r="11" spans="1:12" ht="14.85" customHeight="1">
      <c r="A11" s="130" t="s">
        <v>168</v>
      </c>
      <c r="B11" s="127"/>
      <c r="C11" s="127"/>
      <c r="D11" s="142"/>
      <c r="E11" s="226"/>
      <c r="F11" s="143"/>
      <c r="G11" s="131"/>
      <c r="H11" s="131"/>
      <c r="I11" s="131"/>
      <c r="J11" s="144"/>
      <c r="K11" s="139"/>
      <c r="L11" s="139"/>
    </row>
    <row r="12" spans="1:12" ht="14.85" customHeight="1">
      <c r="A12" s="128" t="s">
        <v>169</v>
      </c>
      <c r="B12" s="127"/>
      <c r="C12" s="127"/>
      <c r="D12" s="145"/>
      <c r="E12" s="226"/>
      <c r="F12" s="144">
        <v>12249513</v>
      </c>
      <c r="G12" s="139"/>
      <c r="H12" s="139">
        <v>59069588</v>
      </c>
      <c r="I12" s="139"/>
      <c r="J12" s="144">
        <v>7640128</v>
      </c>
      <c r="K12" s="139"/>
      <c r="L12" s="139">
        <v>54517138</v>
      </c>
    </row>
    <row r="13" spans="1:12" ht="14.85" customHeight="1">
      <c r="A13" s="128" t="s">
        <v>170</v>
      </c>
      <c r="B13" s="127"/>
      <c r="C13" s="127"/>
      <c r="D13" s="226"/>
      <c r="E13" s="226"/>
      <c r="F13" s="144"/>
      <c r="G13" s="139"/>
      <c r="H13" s="139"/>
      <c r="I13" s="139"/>
      <c r="J13" s="144"/>
      <c r="K13" s="139"/>
      <c r="L13" s="139"/>
    </row>
    <row r="14" spans="1:12" ht="14.85" customHeight="1">
      <c r="A14" s="130"/>
      <c r="B14" s="146" t="s">
        <v>171</v>
      </c>
      <c r="C14" s="146"/>
      <c r="D14" s="226">
        <v>11</v>
      </c>
      <c r="E14" s="226"/>
      <c r="F14" s="144">
        <v>15021679</v>
      </c>
      <c r="G14" s="139"/>
      <c r="H14" s="139">
        <v>19132999</v>
      </c>
      <c r="I14" s="139"/>
      <c r="J14" s="144">
        <v>14473515</v>
      </c>
      <c r="K14" s="139"/>
      <c r="L14" s="139">
        <v>18756010</v>
      </c>
    </row>
    <row r="15" spans="1:12" ht="14.85" customHeight="1">
      <c r="A15" s="130"/>
      <c r="B15" s="146" t="s">
        <v>172</v>
      </c>
      <c r="C15" s="146"/>
      <c r="D15" s="226">
        <v>11</v>
      </c>
      <c r="E15" s="226"/>
      <c r="F15" s="144">
        <v>293007</v>
      </c>
      <c r="G15" s="139"/>
      <c r="H15" s="139">
        <v>329305</v>
      </c>
      <c r="I15" s="139"/>
      <c r="J15" s="144">
        <v>281039</v>
      </c>
      <c r="K15" s="139"/>
      <c r="L15" s="139">
        <v>323244</v>
      </c>
    </row>
    <row r="16" spans="1:12" ht="14.85" customHeight="1">
      <c r="A16" s="130"/>
      <c r="B16" s="146" t="s">
        <v>173</v>
      </c>
      <c r="C16" s="146"/>
      <c r="D16" s="226">
        <v>11</v>
      </c>
      <c r="E16" s="226"/>
      <c r="F16" s="144">
        <v>10172405</v>
      </c>
      <c r="G16" s="139"/>
      <c r="H16" s="139">
        <v>10402526</v>
      </c>
      <c r="I16" s="139"/>
      <c r="J16" s="144">
        <v>10035117</v>
      </c>
      <c r="K16" s="139"/>
      <c r="L16" s="139">
        <v>10402526</v>
      </c>
    </row>
    <row r="17" spans="1:12" ht="14.85" customHeight="1">
      <c r="A17" s="130"/>
      <c r="B17" s="146" t="s">
        <v>174</v>
      </c>
      <c r="C17" s="146"/>
      <c r="D17" s="226"/>
      <c r="E17" s="226"/>
      <c r="F17" s="144">
        <v>0</v>
      </c>
      <c r="G17" s="139"/>
      <c r="H17" s="139">
        <v>-5767133</v>
      </c>
      <c r="I17" s="139"/>
      <c r="J17" s="144">
        <v>0</v>
      </c>
      <c r="K17" s="139"/>
      <c r="L17" s="139">
        <v>-5767133</v>
      </c>
    </row>
    <row r="18" spans="1:12" ht="14.85" customHeight="1">
      <c r="A18" s="130"/>
      <c r="B18" s="146" t="s">
        <v>175</v>
      </c>
      <c r="C18" s="146"/>
      <c r="D18" s="226"/>
      <c r="E18" s="226"/>
      <c r="F18" s="144">
        <v>-1954030</v>
      </c>
      <c r="G18" s="139"/>
      <c r="H18" s="139">
        <v>3829554</v>
      </c>
      <c r="I18" s="139"/>
      <c r="J18" s="144">
        <v>-1954030</v>
      </c>
      <c r="K18" s="139"/>
      <c r="L18" s="139">
        <v>-115105</v>
      </c>
    </row>
    <row r="19" spans="1:12" ht="14.85" customHeight="1">
      <c r="A19" s="130"/>
      <c r="B19" s="146" t="s">
        <v>176</v>
      </c>
      <c r="C19" s="146"/>
      <c r="D19" s="226"/>
      <c r="E19" s="226"/>
      <c r="F19" s="147">
        <v>-8308</v>
      </c>
      <c r="G19" s="139"/>
      <c r="H19" s="129">
        <v>23473</v>
      </c>
      <c r="I19" s="139"/>
      <c r="J19" s="147">
        <v>-8308</v>
      </c>
      <c r="K19" s="139"/>
      <c r="L19" s="129">
        <v>23473</v>
      </c>
    </row>
    <row r="20" spans="1:12" ht="14.85" customHeight="1">
      <c r="A20" s="130"/>
      <c r="B20" s="146" t="s">
        <v>177</v>
      </c>
      <c r="C20" s="128"/>
      <c r="D20" s="226"/>
      <c r="E20" s="226"/>
      <c r="F20" s="144">
        <v>0</v>
      </c>
      <c r="G20" s="139"/>
      <c r="H20" s="139">
        <v>2740117</v>
      </c>
      <c r="I20" s="139"/>
      <c r="J20" s="144">
        <v>0</v>
      </c>
      <c r="K20" s="139"/>
      <c r="L20" s="139">
        <v>2740117</v>
      </c>
    </row>
    <row r="21" spans="1:12" ht="14.85" customHeight="1">
      <c r="A21" s="130"/>
      <c r="B21" s="146" t="s">
        <v>178</v>
      </c>
      <c r="C21" s="128"/>
      <c r="D21" s="226">
        <v>11</v>
      </c>
      <c r="E21" s="226"/>
      <c r="F21" s="144">
        <v>573547</v>
      </c>
      <c r="G21" s="139"/>
      <c r="H21" s="139">
        <v>1117932</v>
      </c>
      <c r="I21" s="139"/>
      <c r="J21" s="144">
        <v>573547</v>
      </c>
      <c r="K21" s="139"/>
      <c r="L21" s="139">
        <v>1117932</v>
      </c>
    </row>
    <row r="22" spans="1:12" ht="14.85" customHeight="1">
      <c r="A22" s="130"/>
      <c r="B22" s="146" t="s">
        <v>179</v>
      </c>
      <c r="C22" s="128"/>
      <c r="D22" s="226"/>
      <c r="E22" s="226"/>
      <c r="F22" s="144">
        <v>0</v>
      </c>
      <c r="G22" s="139"/>
      <c r="H22" s="139">
        <v>-2517777</v>
      </c>
      <c r="I22" s="139"/>
      <c r="J22" s="144">
        <v>0</v>
      </c>
      <c r="K22" s="139"/>
      <c r="L22" s="139">
        <v>-2517777</v>
      </c>
    </row>
    <row r="23" spans="1:12" ht="14.85" customHeight="1">
      <c r="A23" s="130"/>
      <c r="B23" s="146" t="s">
        <v>180</v>
      </c>
      <c r="C23" s="128"/>
      <c r="D23" s="226"/>
      <c r="E23" s="226"/>
      <c r="F23" s="144">
        <v>1071953</v>
      </c>
      <c r="G23" s="139"/>
      <c r="H23" s="139">
        <v>0</v>
      </c>
      <c r="I23" s="139"/>
      <c r="J23" s="144">
        <v>1071953</v>
      </c>
      <c r="K23" s="139"/>
      <c r="L23" s="139">
        <v>0</v>
      </c>
    </row>
    <row r="24" spans="1:12" ht="14.85" customHeight="1">
      <c r="A24" s="130"/>
      <c r="B24" s="153" t="s">
        <v>181</v>
      </c>
      <c r="C24" s="128"/>
      <c r="D24" s="226">
        <v>10</v>
      </c>
      <c r="E24" s="226"/>
      <c r="F24" s="144">
        <v>2841662</v>
      </c>
      <c r="G24" s="139"/>
      <c r="H24" s="139">
        <v>0</v>
      </c>
      <c r="I24" s="139"/>
      <c r="J24" s="144">
        <v>0</v>
      </c>
      <c r="K24" s="139"/>
      <c r="L24" s="139">
        <v>0</v>
      </c>
    </row>
    <row r="25" spans="1:12" ht="14.85" customHeight="1">
      <c r="A25" s="130"/>
      <c r="B25" s="128" t="s">
        <v>182</v>
      </c>
      <c r="C25" s="128"/>
      <c r="D25" s="226"/>
      <c r="E25" s="226"/>
      <c r="F25" s="144">
        <v>-2154336</v>
      </c>
      <c r="G25" s="139"/>
      <c r="H25" s="139">
        <v>-909140</v>
      </c>
      <c r="I25" s="139"/>
      <c r="J25" s="144">
        <v>-9687167</v>
      </c>
      <c r="K25" s="139"/>
      <c r="L25" s="139">
        <v>-4935453</v>
      </c>
    </row>
    <row r="26" spans="1:12" ht="14.85" customHeight="1">
      <c r="A26" s="130"/>
      <c r="B26" s="128" t="s">
        <v>183</v>
      </c>
      <c r="C26" s="128"/>
      <c r="D26" s="226"/>
      <c r="E26" s="226"/>
      <c r="F26" s="144">
        <v>20734123</v>
      </c>
      <c r="G26" s="139"/>
      <c r="H26" s="139">
        <v>21287562</v>
      </c>
      <c r="I26" s="139"/>
      <c r="J26" s="144">
        <v>20509381</v>
      </c>
      <c r="K26" s="139"/>
      <c r="L26" s="139">
        <v>21075985</v>
      </c>
    </row>
    <row r="27" spans="1:12" ht="14.85" customHeight="1">
      <c r="A27" s="130"/>
      <c r="B27" s="128" t="s">
        <v>184</v>
      </c>
      <c r="C27" s="128"/>
      <c r="D27" s="226"/>
      <c r="E27" s="226"/>
      <c r="F27" s="144">
        <v>0</v>
      </c>
      <c r="G27" s="139"/>
      <c r="H27" s="139">
        <v>0</v>
      </c>
      <c r="I27" s="139"/>
      <c r="J27" s="144">
        <v>-1000000</v>
      </c>
      <c r="K27" s="139"/>
      <c r="L27" s="139">
        <v>0</v>
      </c>
    </row>
    <row r="28" spans="1:12" ht="14.85" customHeight="1">
      <c r="A28" s="130"/>
      <c r="B28" s="128" t="s">
        <v>56</v>
      </c>
      <c r="C28" s="128"/>
      <c r="D28" s="226"/>
      <c r="E28" s="226"/>
      <c r="F28" s="144">
        <v>3237324</v>
      </c>
      <c r="G28" s="139"/>
      <c r="H28" s="139">
        <v>2699976</v>
      </c>
      <c r="I28" s="139"/>
      <c r="J28" s="144">
        <v>3147515</v>
      </c>
      <c r="K28" s="139"/>
      <c r="L28" s="139">
        <v>2635061</v>
      </c>
    </row>
    <row r="29" spans="1:12" ht="14.85" customHeight="1">
      <c r="A29" s="130"/>
      <c r="B29" s="128" t="s">
        <v>57</v>
      </c>
      <c r="C29" s="128"/>
      <c r="D29" s="226"/>
      <c r="E29" s="226"/>
      <c r="F29" s="144">
        <v>-590073</v>
      </c>
      <c r="G29" s="139"/>
      <c r="H29" s="139">
        <v>0</v>
      </c>
      <c r="I29" s="139"/>
      <c r="J29" s="144">
        <v>-590073</v>
      </c>
      <c r="K29" s="139"/>
      <c r="L29" s="139">
        <v>0</v>
      </c>
    </row>
    <row r="30" spans="1:12" ht="14.85" customHeight="1">
      <c r="A30" s="128" t="s">
        <v>185</v>
      </c>
      <c r="B30" s="128"/>
      <c r="C30" s="128"/>
      <c r="D30" s="226"/>
      <c r="E30" s="226"/>
      <c r="F30" s="144"/>
      <c r="G30" s="139"/>
      <c r="H30" s="139"/>
      <c r="I30" s="139"/>
      <c r="J30" s="144"/>
      <c r="K30" s="139"/>
      <c r="L30" s="139"/>
    </row>
    <row r="31" spans="1:12" ht="14.85" customHeight="1">
      <c r="A31" s="130"/>
      <c r="B31" s="148" t="s">
        <v>186</v>
      </c>
      <c r="C31" s="128"/>
      <c r="D31" s="226"/>
      <c r="E31" s="226"/>
      <c r="F31" s="144">
        <v>-99874659</v>
      </c>
      <c r="G31" s="139"/>
      <c r="H31" s="139">
        <v>-369000793</v>
      </c>
      <c r="I31" s="139"/>
      <c r="J31" s="144">
        <v>1913105</v>
      </c>
      <c r="K31" s="139"/>
      <c r="L31" s="139">
        <v>-307556867</v>
      </c>
    </row>
    <row r="32" spans="1:12" ht="14.85" customHeight="1">
      <c r="A32" s="130"/>
      <c r="B32" s="148" t="s">
        <v>187</v>
      </c>
      <c r="C32" s="128"/>
      <c r="D32" s="226"/>
      <c r="E32" s="226"/>
      <c r="F32" s="144">
        <v>1384222</v>
      </c>
      <c r="G32" s="139"/>
      <c r="H32" s="139">
        <v>3941275</v>
      </c>
      <c r="I32" s="139"/>
      <c r="J32" s="144">
        <v>1384222</v>
      </c>
      <c r="K32" s="139"/>
      <c r="L32" s="139">
        <v>3941275</v>
      </c>
    </row>
    <row r="33" spans="1:12" ht="14.85" customHeight="1">
      <c r="A33" s="130"/>
      <c r="B33" s="148" t="s">
        <v>188</v>
      </c>
      <c r="C33" s="128"/>
      <c r="D33" s="226"/>
      <c r="E33" s="226"/>
      <c r="F33" s="144">
        <v>249642</v>
      </c>
      <c r="G33" s="139"/>
      <c r="H33" s="139">
        <v>85617749</v>
      </c>
      <c r="I33" s="139"/>
      <c r="J33" s="144">
        <v>2701497</v>
      </c>
      <c r="K33" s="139"/>
      <c r="L33" s="139">
        <v>90411499</v>
      </c>
    </row>
    <row r="34" spans="1:12" ht="14.85" customHeight="1">
      <c r="A34" s="128"/>
      <c r="B34" s="148" t="s">
        <v>189</v>
      </c>
      <c r="C34" s="128"/>
      <c r="D34" s="226"/>
      <c r="E34" s="226"/>
      <c r="F34" s="144">
        <v>-14413899</v>
      </c>
      <c r="G34" s="139"/>
      <c r="H34" s="139">
        <v>-1265115</v>
      </c>
      <c r="I34" s="139"/>
      <c r="J34" s="144">
        <v>-10820308</v>
      </c>
      <c r="K34" s="139"/>
      <c r="L34" s="139">
        <v>-682767</v>
      </c>
    </row>
    <row r="35" spans="1:12" ht="14.85" customHeight="1">
      <c r="A35" s="128"/>
      <c r="B35" s="149" t="s">
        <v>190</v>
      </c>
      <c r="C35" s="146"/>
      <c r="D35" s="226"/>
      <c r="E35" s="226"/>
      <c r="F35" s="144">
        <v>-3579018</v>
      </c>
      <c r="G35" s="139"/>
      <c r="H35" s="139">
        <v>-5677500</v>
      </c>
      <c r="I35" s="139"/>
      <c r="J35" s="144">
        <v>-3913990</v>
      </c>
      <c r="K35" s="139"/>
      <c r="L35" s="139">
        <v>122500</v>
      </c>
    </row>
    <row r="36" spans="1:12" ht="14.85" customHeight="1">
      <c r="A36" s="127"/>
      <c r="B36" s="149" t="s">
        <v>191</v>
      </c>
      <c r="C36" s="146"/>
      <c r="D36" s="226"/>
      <c r="E36" s="226"/>
      <c r="F36" s="144">
        <v>-93735677</v>
      </c>
      <c r="G36" s="139"/>
      <c r="H36" s="139">
        <v>100009939</v>
      </c>
      <c r="I36" s="139"/>
      <c r="J36" s="144">
        <v>-117610357</v>
      </c>
      <c r="K36" s="139"/>
      <c r="L36" s="139">
        <v>70479173</v>
      </c>
    </row>
    <row r="37" spans="1:12" ht="14.85" customHeight="1">
      <c r="A37" s="127"/>
      <c r="B37" s="149" t="s">
        <v>192</v>
      </c>
      <c r="C37" s="146"/>
      <c r="D37" s="131"/>
      <c r="E37" s="226"/>
      <c r="F37" s="144">
        <v>-2304394</v>
      </c>
      <c r="G37" s="139"/>
      <c r="H37" s="139">
        <v>2738487</v>
      </c>
      <c r="I37" s="139"/>
      <c r="J37" s="144">
        <v>-3741346</v>
      </c>
      <c r="K37" s="139"/>
      <c r="L37" s="139">
        <v>2998702</v>
      </c>
    </row>
    <row r="38" spans="1:12" ht="14.85" customHeight="1">
      <c r="A38" s="127"/>
      <c r="B38" s="149" t="s">
        <v>193</v>
      </c>
      <c r="C38" s="146"/>
      <c r="D38" s="131"/>
      <c r="E38" s="226"/>
      <c r="F38" s="150">
        <v>813464</v>
      </c>
      <c r="G38" s="139"/>
      <c r="H38" s="200">
        <v>0</v>
      </c>
      <c r="I38" s="139"/>
      <c r="J38" s="150">
        <v>813464</v>
      </c>
      <c r="K38" s="139"/>
      <c r="L38" s="200">
        <v>0</v>
      </c>
    </row>
    <row r="39" spans="1:12" ht="6" customHeight="1">
      <c r="A39" s="128"/>
      <c r="B39" s="149"/>
      <c r="C39" s="127"/>
      <c r="D39" s="226"/>
      <c r="E39" s="226"/>
      <c r="F39" s="143"/>
      <c r="G39" s="131"/>
      <c r="H39" s="131"/>
      <c r="I39" s="131"/>
      <c r="J39" s="144"/>
      <c r="K39" s="139"/>
      <c r="L39" s="139"/>
    </row>
    <row r="40" spans="1:12" ht="14.85" customHeight="1">
      <c r="A40" s="146" t="s">
        <v>194</v>
      </c>
      <c r="B40" s="146"/>
      <c r="C40" s="146"/>
      <c r="D40" s="226"/>
      <c r="E40" s="226"/>
      <c r="F40" s="151">
        <f>SUM(F12:F39)</f>
        <v>-149971853</v>
      </c>
      <c r="G40" s="201"/>
      <c r="H40" s="201">
        <f>SUM(H12:H39)</f>
        <v>-72196976</v>
      </c>
      <c r="I40" s="201"/>
      <c r="J40" s="151">
        <f>SUM(J12:J39)</f>
        <v>-84781096</v>
      </c>
      <c r="K40" s="201"/>
      <c r="L40" s="201">
        <f>SUM(L12:L39)</f>
        <v>-42030467</v>
      </c>
    </row>
    <row r="41" spans="1:12" ht="14.85" customHeight="1">
      <c r="A41" s="152" t="s">
        <v>195</v>
      </c>
      <c r="B41" s="152"/>
      <c r="C41" s="128" t="s">
        <v>196</v>
      </c>
      <c r="D41" s="226"/>
      <c r="E41" s="226"/>
      <c r="F41" s="144">
        <v>-9424501</v>
      </c>
      <c r="G41" s="129"/>
      <c r="H41" s="139">
        <v>-17203432</v>
      </c>
      <c r="I41" s="129"/>
      <c r="J41" s="144">
        <v>-9237573</v>
      </c>
      <c r="K41" s="129"/>
      <c r="L41" s="139">
        <v>-16786888</v>
      </c>
    </row>
    <row r="42" spans="1:12" ht="14.85" customHeight="1">
      <c r="A42" s="128"/>
      <c r="B42" s="127"/>
      <c r="C42" s="128" t="s">
        <v>197</v>
      </c>
      <c r="D42" s="226"/>
      <c r="E42" s="226"/>
      <c r="F42" s="150">
        <v>-10668827</v>
      </c>
      <c r="G42" s="129"/>
      <c r="H42" s="200">
        <v>-7309314</v>
      </c>
      <c r="I42" s="129"/>
      <c r="J42" s="150">
        <v>-9854989</v>
      </c>
      <c r="K42" s="129"/>
      <c r="L42" s="200">
        <v>-7787163</v>
      </c>
    </row>
    <row r="43" spans="1:12" ht="6" customHeight="1">
      <c r="A43" s="128" t="s">
        <v>198</v>
      </c>
      <c r="C43" s="153"/>
      <c r="D43" s="226"/>
      <c r="E43" s="226"/>
      <c r="F43" s="143"/>
      <c r="G43" s="131"/>
      <c r="H43" s="131"/>
      <c r="I43" s="131"/>
      <c r="J43" s="144"/>
      <c r="K43" s="139"/>
      <c r="L43" s="139"/>
    </row>
    <row r="44" spans="1:12" ht="14.85" customHeight="1">
      <c r="A44" s="146" t="s">
        <v>199</v>
      </c>
      <c r="B44" s="127"/>
      <c r="C44" s="127"/>
      <c r="D44" s="226"/>
      <c r="E44" s="226"/>
      <c r="F44" s="150">
        <f>SUM(F40:F43)</f>
        <v>-170065181</v>
      </c>
      <c r="G44" s="131"/>
      <c r="H44" s="200">
        <f>SUM(H40:H43)</f>
        <v>-96709722</v>
      </c>
      <c r="I44" s="131"/>
      <c r="J44" s="150">
        <f>SUM(J40:J43)</f>
        <v>-103873658</v>
      </c>
      <c r="K44" s="139"/>
      <c r="L44" s="200">
        <f>SUM(L40:L43)</f>
        <v>-66604518</v>
      </c>
    </row>
    <row r="45" spans="1:12" ht="6" customHeight="1">
      <c r="A45" s="153"/>
      <c r="B45" s="153"/>
      <c r="C45" s="153"/>
      <c r="D45" s="226"/>
      <c r="E45" s="226"/>
      <c r="F45" s="147"/>
      <c r="G45" s="129"/>
      <c r="H45" s="129"/>
      <c r="I45" s="129"/>
      <c r="J45" s="147"/>
      <c r="K45" s="129"/>
      <c r="L45" s="129"/>
    </row>
    <row r="46" spans="1:12" ht="14.85" customHeight="1">
      <c r="A46" s="127" t="s">
        <v>200</v>
      </c>
      <c r="B46" s="127"/>
      <c r="C46" s="127"/>
      <c r="D46" s="226"/>
      <c r="E46" s="226"/>
      <c r="F46" s="143"/>
      <c r="G46" s="131"/>
      <c r="H46" s="131"/>
      <c r="I46" s="131"/>
      <c r="J46" s="143"/>
      <c r="K46" s="131"/>
      <c r="L46" s="131"/>
    </row>
    <row r="47" spans="1:12" ht="14.85" customHeight="1">
      <c r="A47" s="128" t="s">
        <v>201</v>
      </c>
      <c r="B47" s="127"/>
      <c r="C47" s="127"/>
      <c r="D47" s="226"/>
      <c r="E47" s="226"/>
      <c r="F47" s="144"/>
      <c r="G47" s="131"/>
      <c r="H47" s="139"/>
      <c r="I47" s="131"/>
      <c r="J47" s="144"/>
      <c r="K47" s="139"/>
      <c r="L47" s="139"/>
    </row>
    <row r="48" spans="1:12" ht="14.85" customHeight="1">
      <c r="A48" s="128"/>
      <c r="B48" s="128" t="s">
        <v>202</v>
      </c>
      <c r="C48" s="127"/>
      <c r="D48" s="226"/>
      <c r="E48" s="226"/>
      <c r="F48" s="144">
        <v>0</v>
      </c>
      <c r="G48" s="131"/>
      <c r="H48" s="139">
        <v>146832588</v>
      </c>
      <c r="I48" s="131"/>
      <c r="J48" s="144">
        <v>0</v>
      </c>
      <c r="K48" s="139"/>
      <c r="L48" s="139">
        <v>146832588</v>
      </c>
    </row>
    <row r="49" spans="1:12" ht="14.85" customHeight="1">
      <c r="A49" s="128" t="s">
        <v>203</v>
      </c>
      <c r="B49" s="127"/>
      <c r="C49" s="127"/>
      <c r="D49" s="226"/>
      <c r="E49" s="226"/>
      <c r="F49" s="144">
        <v>-213062846</v>
      </c>
      <c r="G49" s="131"/>
      <c r="H49" s="139">
        <v>-48370918</v>
      </c>
      <c r="I49" s="131"/>
      <c r="J49" s="144">
        <v>-212702778</v>
      </c>
      <c r="K49" s="139"/>
      <c r="L49" s="139">
        <v>-48214556</v>
      </c>
    </row>
    <row r="50" spans="1:12" ht="14.85" customHeight="1">
      <c r="A50" s="128" t="s">
        <v>204</v>
      </c>
      <c r="B50" s="128"/>
      <c r="C50" s="128"/>
      <c r="D50" s="226"/>
      <c r="E50" s="226"/>
      <c r="F50" s="144">
        <v>-9584958</v>
      </c>
      <c r="G50" s="129"/>
      <c r="H50" s="139">
        <v>-2261091</v>
      </c>
      <c r="I50" s="129"/>
      <c r="J50" s="144">
        <v>-9584958</v>
      </c>
      <c r="K50" s="129"/>
      <c r="L50" s="139">
        <v>-2261091</v>
      </c>
    </row>
    <row r="51" spans="1:12" ht="14.85" customHeight="1">
      <c r="A51" s="128" t="s">
        <v>205</v>
      </c>
      <c r="B51" s="128"/>
      <c r="C51" s="128"/>
      <c r="D51" s="226">
        <v>11</v>
      </c>
      <c r="E51" s="226"/>
      <c r="F51" s="144">
        <v>-390610</v>
      </c>
      <c r="G51" s="129"/>
      <c r="H51" s="139">
        <v>-407155</v>
      </c>
      <c r="I51" s="129"/>
      <c r="J51" s="144">
        <v>-312810</v>
      </c>
      <c r="K51" s="129"/>
      <c r="L51" s="139">
        <v>-400255</v>
      </c>
    </row>
    <row r="52" spans="1:12" ht="14.85" customHeight="1">
      <c r="A52" s="128" t="s">
        <v>206</v>
      </c>
      <c r="B52" s="128"/>
      <c r="C52" s="128"/>
      <c r="D52" s="226"/>
      <c r="E52" s="226"/>
      <c r="F52" s="144">
        <v>0</v>
      </c>
      <c r="G52" s="129"/>
      <c r="H52" s="139">
        <v>6025288</v>
      </c>
      <c r="I52" s="129"/>
      <c r="J52" s="144">
        <v>0</v>
      </c>
      <c r="K52" s="129"/>
      <c r="L52" s="139">
        <v>6025288</v>
      </c>
    </row>
    <row r="53" spans="1:12" ht="14.85" customHeight="1">
      <c r="A53" s="128" t="s">
        <v>207</v>
      </c>
      <c r="B53" s="128"/>
      <c r="C53" s="128"/>
      <c r="D53" s="226"/>
      <c r="E53" s="226"/>
      <c r="F53" s="144">
        <v>-774899</v>
      </c>
      <c r="G53" s="129"/>
      <c r="H53" s="139">
        <v>-2013278</v>
      </c>
      <c r="I53" s="129"/>
      <c r="J53" s="144">
        <v>0</v>
      </c>
      <c r="K53" s="129"/>
      <c r="L53" s="139">
        <v>-2013278</v>
      </c>
    </row>
    <row r="54" spans="1:12" ht="14.85" customHeight="1">
      <c r="A54" s="128" t="s">
        <v>208</v>
      </c>
      <c r="B54" s="128"/>
      <c r="C54" s="128"/>
      <c r="D54" s="226"/>
      <c r="E54" s="226"/>
      <c r="F54" s="144">
        <v>-3718628</v>
      </c>
      <c r="G54" s="129"/>
      <c r="H54" s="139">
        <v>-5657500</v>
      </c>
      <c r="I54" s="129"/>
      <c r="J54" s="144">
        <v>-372500</v>
      </c>
      <c r="K54" s="129"/>
      <c r="L54" s="139">
        <v>-2347500</v>
      </c>
    </row>
    <row r="55" spans="1:12" ht="14.85" customHeight="1">
      <c r="A55" s="128" t="s">
        <v>209</v>
      </c>
      <c r="B55" s="128"/>
      <c r="C55" s="128"/>
      <c r="D55" s="226"/>
      <c r="E55" s="226"/>
      <c r="F55" s="144">
        <v>0</v>
      </c>
      <c r="G55" s="129"/>
      <c r="H55" s="139">
        <v>0</v>
      </c>
      <c r="I55" s="129"/>
      <c r="J55" s="144">
        <v>0</v>
      </c>
      <c r="K55" s="129"/>
      <c r="L55" s="139">
        <v>-1624975</v>
      </c>
    </row>
    <row r="56" spans="1:12" ht="14.85" customHeight="1">
      <c r="A56" s="128" t="s">
        <v>210</v>
      </c>
      <c r="B56" s="128"/>
      <c r="C56" s="128"/>
      <c r="D56" s="226"/>
      <c r="E56" s="226"/>
      <c r="F56" s="144">
        <v>0</v>
      </c>
      <c r="G56" s="129"/>
      <c r="H56" s="139">
        <v>0</v>
      </c>
      <c r="I56" s="129"/>
      <c r="J56" s="144">
        <v>0</v>
      </c>
      <c r="K56" s="129"/>
      <c r="L56" s="139">
        <v>-29244100</v>
      </c>
    </row>
    <row r="57" spans="1:12" ht="14.85" customHeight="1">
      <c r="A57" s="128" t="s">
        <v>211</v>
      </c>
      <c r="B57" s="128"/>
      <c r="C57" s="128"/>
      <c r="D57" s="226">
        <v>10</v>
      </c>
      <c r="E57" s="226"/>
      <c r="F57" s="144">
        <v>0</v>
      </c>
      <c r="G57" s="129"/>
      <c r="H57" s="139">
        <v>0</v>
      </c>
      <c r="I57" s="129"/>
      <c r="J57" s="144">
        <v>-51510000</v>
      </c>
      <c r="K57" s="129"/>
      <c r="L57" s="129">
        <v>0</v>
      </c>
    </row>
    <row r="58" spans="1:12" ht="14.85" customHeight="1">
      <c r="A58" s="128" t="s">
        <v>212</v>
      </c>
      <c r="B58" s="128"/>
      <c r="C58" s="128"/>
      <c r="D58" s="226">
        <v>10</v>
      </c>
      <c r="E58" s="226"/>
      <c r="F58" s="144">
        <v>-70000000</v>
      </c>
      <c r="G58" s="129"/>
      <c r="H58" s="139">
        <v>0</v>
      </c>
      <c r="I58" s="129"/>
      <c r="J58" s="144">
        <v>-70000000</v>
      </c>
      <c r="K58" s="129"/>
      <c r="L58" s="129">
        <v>0</v>
      </c>
    </row>
    <row r="59" spans="1:12" ht="14.85" customHeight="1">
      <c r="A59" s="128" t="s">
        <v>213</v>
      </c>
      <c r="B59" s="127"/>
      <c r="C59" s="127"/>
      <c r="D59" s="226">
        <v>19</v>
      </c>
      <c r="E59" s="128"/>
      <c r="F59" s="144">
        <v>-25000000</v>
      </c>
      <c r="G59" s="129"/>
      <c r="H59" s="139">
        <v>0</v>
      </c>
      <c r="I59" s="129"/>
      <c r="J59" s="144">
        <v>-127638300</v>
      </c>
      <c r="K59" s="129"/>
      <c r="L59" s="129">
        <v>0</v>
      </c>
    </row>
    <row r="60" spans="1:12" ht="14.85" customHeight="1">
      <c r="A60" s="128" t="s">
        <v>214</v>
      </c>
      <c r="B60" s="127"/>
      <c r="C60" s="127"/>
      <c r="D60" s="226"/>
      <c r="E60" s="128"/>
      <c r="F60" s="144">
        <v>0</v>
      </c>
      <c r="G60" s="129"/>
      <c r="H60" s="139">
        <v>0</v>
      </c>
      <c r="I60" s="129"/>
      <c r="J60" s="144">
        <v>41491728</v>
      </c>
      <c r="K60" s="129"/>
      <c r="L60" s="139">
        <v>0</v>
      </c>
    </row>
    <row r="61" spans="1:12" ht="14.85" customHeight="1">
      <c r="A61" s="128" t="s">
        <v>215</v>
      </c>
      <c r="B61" s="127"/>
      <c r="C61" s="127"/>
      <c r="D61" s="226"/>
      <c r="E61" s="128"/>
      <c r="F61" s="144">
        <v>0</v>
      </c>
      <c r="G61" s="129"/>
      <c r="H61" s="139">
        <v>0</v>
      </c>
      <c r="I61" s="129"/>
      <c r="J61" s="144">
        <v>1000000</v>
      </c>
      <c r="K61" s="129"/>
      <c r="L61" s="139">
        <v>0</v>
      </c>
    </row>
    <row r="62" spans="1:12" ht="14.85" customHeight="1">
      <c r="A62" s="128" t="s">
        <v>216</v>
      </c>
      <c r="B62" s="128"/>
      <c r="C62" s="128"/>
      <c r="D62" s="226"/>
      <c r="E62" s="128"/>
      <c r="F62" s="150">
        <v>894437</v>
      </c>
      <c r="G62" s="129"/>
      <c r="H62" s="200">
        <v>886930</v>
      </c>
      <c r="I62" s="129"/>
      <c r="J62" s="150">
        <v>9495771</v>
      </c>
      <c r="K62" s="129"/>
      <c r="L62" s="200">
        <v>881916</v>
      </c>
    </row>
    <row r="63" spans="1:12" ht="6" customHeight="1">
      <c r="A63" s="128"/>
      <c r="B63" s="128"/>
      <c r="C63" s="128"/>
      <c r="D63" s="226"/>
      <c r="E63" s="226"/>
      <c r="F63" s="143"/>
      <c r="G63" s="131"/>
      <c r="H63" s="131"/>
      <c r="I63" s="131"/>
      <c r="J63" s="147"/>
      <c r="K63" s="129"/>
      <c r="L63" s="129"/>
    </row>
    <row r="64" spans="1:12" ht="14.85" customHeight="1">
      <c r="A64" s="153" t="s">
        <v>217</v>
      </c>
      <c r="B64" s="128"/>
      <c r="C64" s="128"/>
      <c r="D64" s="226"/>
      <c r="E64" s="226"/>
      <c r="F64" s="150">
        <f>SUM(F47:F62)</f>
        <v>-321637504</v>
      </c>
      <c r="G64" s="131"/>
      <c r="H64" s="200">
        <f>SUM(H47:H62)</f>
        <v>95034864</v>
      </c>
      <c r="I64" s="131"/>
      <c r="J64" s="150">
        <f>SUM(J47:J62)</f>
        <v>-420133847</v>
      </c>
      <c r="K64" s="139"/>
      <c r="L64" s="200">
        <f>SUM(L47:L62)</f>
        <v>67634037</v>
      </c>
    </row>
    <row r="65" spans="1:12" ht="16.5" customHeight="1">
      <c r="A65" s="153"/>
      <c r="B65" s="128"/>
      <c r="C65" s="128"/>
      <c r="D65" s="226"/>
      <c r="E65" s="226"/>
      <c r="F65" s="139"/>
      <c r="G65" s="139"/>
      <c r="H65" s="139"/>
      <c r="I65" s="139"/>
      <c r="J65" s="139"/>
      <c r="K65" s="139"/>
      <c r="L65" s="139"/>
    </row>
    <row r="66" spans="1:12" ht="11.25" customHeight="1">
      <c r="A66" s="153"/>
      <c r="B66" s="128"/>
      <c r="C66" s="128"/>
      <c r="D66" s="226"/>
      <c r="E66" s="226"/>
      <c r="F66" s="139"/>
      <c r="G66" s="139"/>
      <c r="H66" s="139"/>
      <c r="I66" s="139"/>
      <c r="J66" s="139"/>
      <c r="K66" s="139"/>
      <c r="L66" s="139"/>
    </row>
    <row r="67" spans="1:12" ht="15" customHeight="1">
      <c r="A67" s="239" t="s">
        <v>37</v>
      </c>
      <c r="B67" s="239"/>
      <c r="C67" s="239"/>
      <c r="D67" s="239"/>
      <c r="E67" s="239"/>
      <c r="F67" s="239"/>
      <c r="G67" s="239"/>
      <c r="H67" s="239"/>
      <c r="I67" s="239"/>
      <c r="J67" s="239"/>
      <c r="K67" s="239"/>
      <c r="L67" s="239"/>
    </row>
    <row r="68" spans="1:12" ht="8.25" customHeight="1">
      <c r="A68" s="226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</row>
    <row r="69" spans="1:12" ht="21.95" customHeight="1">
      <c r="A69" s="241" t="str">
        <f>'EN 5 (3M)'!A64</f>
        <v>The accompanying notes form part of this interim financial information.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</row>
    <row r="70" spans="1:12" ht="16.5" customHeight="1">
      <c r="A70" s="127" t="s">
        <v>0</v>
      </c>
      <c r="B70" s="130"/>
      <c r="C70" s="130"/>
      <c r="D70" s="226"/>
      <c r="E70" s="226"/>
      <c r="F70" s="131"/>
      <c r="G70" s="131"/>
      <c r="H70" s="131"/>
      <c r="I70" s="131"/>
      <c r="J70" s="139"/>
      <c r="K70" s="139"/>
      <c r="L70" s="139"/>
    </row>
    <row r="71" spans="1:12" ht="16.5" customHeight="1">
      <c r="A71" s="130" t="s">
        <v>218</v>
      </c>
      <c r="B71" s="130"/>
      <c r="C71" s="130"/>
      <c r="D71" s="226"/>
      <c r="E71" s="226"/>
      <c r="F71" s="131"/>
      <c r="G71" s="131"/>
      <c r="H71" s="131"/>
      <c r="I71" s="131"/>
      <c r="J71" s="131"/>
      <c r="K71" s="131"/>
      <c r="L71" s="131"/>
    </row>
    <row r="72" spans="1:12" ht="16.5" customHeight="1">
      <c r="A72" s="132" t="str">
        <f>A3</f>
        <v>For the nine-month period ended 30 September 2023</v>
      </c>
      <c r="B72" s="133"/>
      <c r="C72" s="133"/>
      <c r="D72" s="134"/>
      <c r="E72" s="134"/>
      <c r="F72" s="135"/>
      <c r="G72" s="135"/>
      <c r="H72" s="135"/>
      <c r="I72" s="135"/>
      <c r="J72" s="135"/>
      <c r="K72" s="135"/>
      <c r="L72" s="135"/>
    </row>
    <row r="73" spans="1:12" ht="16.5" customHeight="1">
      <c r="A73" s="130"/>
      <c r="B73" s="130"/>
      <c r="C73" s="130"/>
      <c r="D73" s="226"/>
      <c r="E73" s="226"/>
      <c r="F73" s="131"/>
      <c r="G73" s="131"/>
      <c r="H73" s="131"/>
      <c r="I73" s="131"/>
      <c r="J73" s="131"/>
      <c r="K73" s="131"/>
      <c r="L73" s="131"/>
    </row>
    <row r="74" spans="1:12" ht="16.5" customHeight="1">
      <c r="A74" s="130"/>
      <c r="B74" s="130"/>
      <c r="C74" s="130"/>
      <c r="D74" s="226"/>
      <c r="E74" s="226"/>
      <c r="F74" s="131"/>
      <c r="G74" s="131"/>
      <c r="H74" s="131"/>
      <c r="I74" s="131"/>
      <c r="J74" s="131"/>
      <c r="K74" s="131"/>
      <c r="L74" s="131"/>
    </row>
    <row r="75" spans="1:12" ht="16.5" customHeight="1">
      <c r="A75" s="130"/>
      <c r="B75" s="130"/>
      <c r="C75" s="130"/>
      <c r="D75" s="226"/>
      <c r="E75" s="226"/>
      <c r="F75" s="242" t="s">
        <v>86</v>
      </c>
      <c r="G75" s="242"/>
      <c r="H75" s="242"/>
      <c r="I75" s="225"/>
      <c r="J75" s="242" t="s">
        <v>87</v>
      </c>
      <c r="K75" s="242"/>
      <c r="L75" s="242"/>
    </row>
    <row r="76" spans="1:12" ht="16.5" customHeight="1">
      <c r="A76" s="130"/>
      <c r="B76" s="130"/>
      <c r="C76" s="130"/>
      <c r="D76" s="226"/>
      <c r="E76" s="226"/>
      <c r="F76" s="240" t="s">
        <v>5</v>
      </c>
      <c r="G76" s="240"/>
      <c r="H76" s="240"/>
      <c r="I76" s="131"/>
      <c r="J76" s="240" t="s">
        <v>5</v>
      </c>
      <c r="K76" s="240"/>
      <c r="L76" s="240"/>
    </row>
    <row r="77" spans="1:12" ht="16.5" customHeight="1">
      <c r="A77" s="130"/>
      <c r="B77" s="130"/>
      <c r="C77" s="130"/>
      <c r="D77" s="226"/>
      <c r="E77" s="226"/>
      <c r="F77" s="138" t="s">
        <v>8</v>
      </c>
      <c r="G77" s="214"/>
      <c r="H77" s="138" t="s">
        <v>8</v>
      </c>
      <c r="I77" s="139"/>
      <c r="J77" s="138" t="s">
        <v>8</v>
      </c>
      <c r="K77" s="214"/>
      <c r="L77" s="138" t="s">
        <v>8</v>
      </c>
    </row>
    <row r="78" spans="1:12" ht="16.5" customHeight="1">
      <c r="A78" s="128"/>
      <c r="B78" s="128"/>
      <c r="C78" s="128"/>
      <c r="D78" s="226"/>
      <c r="E78" s="129"/>
      <c r="F78" s="32" t="s">
        <v>10</v>
      </c>
      <c r="G78" s="32"/>
      <c r="H78" s="32" t="s">
        <v>11</v>
      </c>
      <c r="I78" s="207"/>
      <c r="J78" s="32" t="s">
        <v>10</v>
      </c>
      <c r="K78" s="32"/>
      <c r="L78" s="32" t="s">
        <v>11</v>
      </c>
    </row>
    <row r="79" spans="1:12" ht="16.5" customHeight="1">
      <c r="A79" s="128"/>
      <c r="B79" s="128"/>
      <c r="C79" s="128"/>
      <c r="D79" s="140" t="s">
        <v>12</v>
      </c>
      <c r="E79" s="128"/>
      <c r="F79" s="141" t="s">
        <v>13</v>
      </c>
      <c r="G79" s="214"/>
      <c r="H79" s="141" t="s">
        <v>13</v>
      </c>
      <c r="I79" s="129"/>
      <c r="J79" s="141" t="s">
        <v>13</v>
      </c>
      <c r="K79" s="214"/>
      <c r="L79" s="141" t="s">
        <v>13</v>
      </c>
    </row>
    <row r="80" spans="1:12" ht="16.5" customHeight="1">
      <c r="A80" s="153"/>
      <c r="B80" s="128"/>
      <c r="C80" s="128"/>
      <c r="D80" s="226"/>
      <c r="E80" s="226"/>
      <c r="F80" s="144"/>
      <c r="G80" s="131"/>
      <c r="H80" s="139"/>
      <c r="I80" s="131"/>
      <c r="J80" s="144"/>
      <c r="K80" s="139"/>
      <c r="L80" s="139"/>
    </row>
    <row r="81" spans="1:12" ht="16.5" customHeight="1">
      <c r="A81" s="154" t="s">
        <v>219</v>
      </c>
      <c r="B81" s="128"/>
      <c r="C81" s="128"/>
      <c r="D81" s="226"/>
      <c r="E81" s="226"/>
      <c r="F81" s="144"/>
      <c r="G81" s="131"/>
      <c r="H81" s="139"/>
      <c r="I81" s="131"/>
      <c r="J81" s="144"/>
      <c r="K81" s="139"/>
      <c r="L81" s="139"/>
    </row>
    <row r="82" spans="1:12" s="166" customFormat="1" ht="15" customHeight="1">
      <c r="A82" s="163" t="s">
        <v>220</v>
      </c>
      <c r="B82" s="164"/>
      <c r="C82" s="165"/>
      <c r="D82" s="170">
        <v>15</v>
      </c>
      <c r="E82" s="213">
        <v>23</v>
      </c>
      <c r="F82" s="144">
        <v>105733360</v>
      </c>
      <c r="G82" s="167">
        <v>0</v>
      </c>
      <c r="H82" s="202">
        <v>0</v>
      </c>
      <c r="I82" s="167"/>
      <c r="J82" s="173">
        <v>105733360</v>
      </c>
      <c r="K82" s="167"/>
      <c r="L82" s="205">
        <v>0</v>
      </c>
    </row>
    <row r="83" spans="1:12" ht="16.5" customHeight="1">
      <c r="A83" s="146" t="s">
        <v>221</v>
      </c>
      <c r="B83" s="146"/>
      <c r="C83" s="146"/>
      <c r="D83" s="226"/>
      <c r="E83" s="226"/>
      <c r="F83" s="144">
        <v>2315863</v>
      </c>
      <c r="G83" s="131"/>
      <c r="H83" s="139">
        <v>152335000</v>
      </c>
      <c r="I83" s="131"/>
      <c r="J83" s="144">
        <v>0</v>
      </c>
      <c r="K83" s="131"/>
      <c r="L83" s="139">
        <v>152335000</v>
      </c>
    </row>
    <row r="84" spans="1:12" ht="16.5" customHeight="1">
      <c r="A84" s="146" t="s">
        <v>222</v>
      </c>
      <c r="B84" s="146"/>
      <c r="C84" s="146"/>
      <c r="D84" s="128"/>
      <c r="E84" s="128"/>
      <c r="F84" s="147"/>
      <c r="G84" s="129"/>
      <c r="H84" s="129"/>
      <c r="I84" s="129"/>
      <c r="J84" s="147"/>
      <c r="K84" s="129"/>
      <c r="L84" s="129"/>
    </row>
    <row r="85" spans="1:12" ht="16.5" customHeight="1">
      <c r="A85" s="146"/>
      <c r="B85" s="146" t="s">
        <v>53</v>
      </c>
      <c r="C85" s="146"/>
      <c r="D85" s="226"/>
      <c r="E85" s="226"/>
      <c r="F85" s="144">
        <v>-2315863</v>
      </c>
      <c r="G85" s="129"/>
      <c r="H85" s="129">
        <v>-179500000</v>
      </c>
      <c r="I85" s="129"/>
      <c r="J85" s="144">
        <v>0</v>
      </c>
      <c r="K85" s="129"/>
      <c r="L85" s="139">
        <v>-179500000</v>
      </c>
    </row>
    <row r="86" spans="1:12" ht="16.5" customHeight="1">
      <c r="A86" s="146" t="s">
        <v>223</v>
      </c>
      <c r="B86" s="146"/>
      <c r="C86" s="146"/>
      <c r="D86" s="226"/>
      <c r="E86" s="226"/>
      <c r="F86" s="144">
        <v>0</v>
      </c>
      <c r="G86" s="129"/>
      <c r="H86" s="129">
        <v>17385680</v>
      </c>
      <c r="I86" s="129"/>
      <c r="J86" s="144">
        <v>0</v>
      </c>
      <c r="K86" s="129"/>
      <c r="L86" s="139">
        <v>17385680</v>
      </c>
    </row>
    <row r="87" spans="1:12" ht="16.5" customHeight="1">
      <c r="A87" s="155" t="s">
        <v>224</v>
      </c>
      <c r="B87" s="146"/>
      <c r="C87" s="146"/>
      <c r="D87" s="226"/>
      <c r="E87" s="226"/>
      <c r="F87" s="144"/>
      <c r="G87" s="129"/>
      <c r="H87" s="129"/>
      <c r="I87" s="129"/>
      <c r="J87" s="147"/>
      <c r="K87" s="129"/>
      <c r="L87" s="129"/>
    </row>
    <row r="88" spans="1:12" ht="16.5" customHeight="1">
      <c r="A88" s="155"/>
      <c r="B88" s="146" t="s">
        <v>53</v>
      </c>
      <c r="C88" s="146"/>
      <c r="D88" s="156">
        <v>12</v>
      </c>
      <c r="E88" s="226"/>
      <c r="F88" s="144">
        <v>-11156476</v>
      </c>
      <c r="G88" s="131"/>
      <c r="H88" s="139">
        <v>-27119366</v>
      </c>
      <c r="I88" s="131"/>
      <c r="J88" s="144">
        <v>-9764897</v>
      </c>
      <c r="K88" s="131"/>
      <c r="L88" s="139">
        <v>-26488836</v>
      </c>
    </row>
    <row r="89" spans="1:12" ht="16.5" customHeight="1">
      <c r="A89" s="128" t="s">
        <v>225</v>
      </c>
      <c r="B89" s="146"/>
      <c r="C89" s="146"/>
      <c r="D89" s="226"/>
      <c r="E89" s="128"/>
      <c r="F89" s="144">
        <v>0</v>
      </c>
      <c r="G89" s="129"/>
      <c r="H89" s="139">
        <v>500000000</v>
      </c>
      <c r="I89" s="129"/>
      <c r="J89" s="144">
        <v>0</v>
      </c>
      <c r="K89" s="129"/>
      <c r="L89" s="139">
        <v>500000000</v>
      </c>
    </row>
    <row r="90" spans="1:12" ht="16.5" customHeight="1">
      <c r="A90" s="155" t="s">
        <v>226</v>
      </c>
      <c r="B90" s="146"/>
      <c r="C90" s="146"/>
      <c r="D90" s="226"/>
      <c r="E90" s="128"/>
      <c r="F90" s="157"/>
      <c r="G90" s="128"/>
      <c r="H90" s="128"/>
      <c r="I90" s="128"/>
      <c r="J90" s="157"/>
      <c r="K90" s="128"/>
      <c r="L90" s="128"/>
    </row>
    <row r="91" spans="1:12" ht="16.5" customHeight="1">
      <c r="A91" s="128"/>
      <c r="B91" s="146" t="s">
        <v>227</v>
      </c>
      <c r="C91" s="146"/>
      <c r="D91" s="226"/>
      <c r="E91" s="128"/>
      <c r="F91" s="144">
        <v>0</v>
      </c>
      <c r="G91" s="129"/>
      <c r="H91" s="139">
        <v>-8060000</v>
      </c>
      <c r="I91" s="129"/>
      <c r="J91" s="144">
        <v>0</v>
      </c>
      <c r="K91" s="129"/>
      <c r="L91" s="139">
        <v>-8060000</v>
      </c>
    </row>
    <row r="92" spans="1:12" ht="16.5" customHeight="1">
      <c r="A92" s="128" t="s">
        <v>228</v>
      </c>
      <c r="B92" s="146"/>
      <c r="C92" s="146"/>
      <c r="D92" s="226">
        <v>13</v>
      </c>
      <c r="E92" s="128"/>
      <c r="F92" s="144">
        <v>-11735706</v>
      </c>
      <c r="G92" s="129"/>
      <c r="H92" s="139">
        <v>-17800311</v>
      </c>
      <c r="I92" s="129"/>
      <c r="J92" s="144">
        <v>-11682673</v>
      </c>
      <c r="K92" s="129"/>
      <c r="L92" s="139">
        <v>-17764576</v>
      </c>
    </row>
    <row r="93" spans="1:12" ht="16.5" customHeight="1">
      <c r="A93" s="128" t="s">
        <v>229</v>
      </c>
      <c r="B93" s="146"/>
      <c r="C93" s="146"/>
      <c r="D93" s="226"/>
      <c r="E93" s="128"/>
      <c r="F93" s="144"/>
      <c r="G93" s="129"/>
      <c r="H93" s="139"/>
      <c r="I93" s="129"/>
      <c r="J93" s="144"/>
      <c r="K93" s="129"/>
      <c r="L93" s="139"/>
    </row>
    <row r="94" spans="1:12" ht="16.5" customHeight="1">
      <c r="A94" s="128"/>
      <c r="B94" s="146" t="s">
        <v>230</v>
      </c>
      <c r="C94" s="146"/>
      <c r="D94" s="226"/>
      <c r="E94" s="128"/>
      <c r="F94" s="144">
        <v>490000</v>
      </c>
      <c r="G94" s="129"/>
      <c r="H94" s="139">
        <v>875025</v>
      </c>
      <c r="I94" s="129"/>
      <c r="J94" s="144">
        <v>0</v>
      </c>
      <c r="K94" s="129"/>
      <c r="L94" s="139">
        <v>0</v>
      </c>
    </row>
    <row r="95" spans="1:12" ht="16.5" customHeight="1">
      <c r="A95" s="128" t="s">
        <v>150</v>
      </c>
      <c r="B95" s="146"/>
      <c r="C95" s="146"/>
      <c r="D95" s="226">
        <v>17</v>
      </c>
      <c r="E95" s="128"/>
      <c r="F95" s="150">
        <v>-38028414</v>
      </c>
      <c r="G95" s="129"/>
      <c r="H95" s="200">
        <v>-18221337</v>
      </c>
      <c r="I95" s="129"/>
      <c r="J95" s="150">
        <v>-38028414</v>
      </c>
      <c r="K95" s="129"/>
      <c r="L95" s="200">
        <v>-18221337</v>
      </c>
    </row>
    <row r="96" spans="1:12" ht="16.5" customHeight="1">
      <c r="A96" s="153"/>
      <c r="B96" s="158"/>
      <c r="C96" s="158"/>
      <c r="D96" s="226"/>
      <c r="E96" s="226"/>
      <c r="F96" s="143"/>
      <c r="G96" s="131"/>
      <c r="H96" s="131"/>
      <c r="I96" s="131"/>
      <c r="J96" s="144"/>
      <c r="K96" s="139"/>
      <c r="L96" s="139"/>
    </row>
    <row r="97" spans="1:12" ht="16.5" customHeight="1">
      <c r="A97" s="146" t="s">
        <v>231</v>
      </c>
      <c r="B97" s="153"/>
      <c r="C97" s="153"/>
      <c r="D97" s="226"/>
      <c r="E97" s="226"/>
      <c r="F97" s="150">
        <f>SUM(F82:F96)</f>
        <v>45302764</v>
      </c>
      <c r="G97" s="131"/>
      <c r="H97" s="200">
        <f>SUM(H83:H96)</f>
        <v>419894691</v>
      </c>
      <c r="I97" s="131"/>
      <c r="J97" s="150">
        <f>SUM(J82:J96)</f>
        <v>46257376</v>
      </c>
      <c r="K97" s="139"/>
      <c r="L97" s="200">
        <f>SUM(L83:L96)</f>
        <v>419685931</v>
      </c>
    </row>
    <row r="98" spans="1:12" ht="16.5" customHeight="1">
      <c r="A98" s="130"/>
      <c r="B98" s="130"/>
      <c r="C98" s="130"/>
      <c r="D98" s="226"/>
      <c r="E98" s="226"/>
      <c r="F98" s="143"/>
      <c r="G98" s="131"/>
      <c r="H98" s="131"/>
      <c r="I98" s="131"/>
      <c r="J98" s="143"/>
      <c r="K98" s="131"/>
      <c r="L98" s="131"/>
    </row>
    <row r="99" spans="1:12" ht="16.5" customHeight="1">
      <c r="A99" s="159" t="s">
        <v>232</v>
      </c>
      <c r="B99" s="130"/>
      <c r="C99" s="130"/>
      <c r="D99" s="226"/>
      <c r="E99" s="226"/>
      <c r="F99" s="93">
        <f>F44+F64+F97</f>
        <v>-446399921</v>
      </c>
      <c r="G99" s="129"/>
      <c r="H99" s="139">
        <f>H44+H64+H97</f>
        <v>418219833</v>
      </c>
      <c r="I99" s="129"/>
      <c r="J99" s="93">
        <f>J44+J64+J97</f>
        <v>-477750129</v>
      </c>
      <c r="K99" s="129"/>
      <c r="L99" s="139">
        <f>L44+L64+L97</f>
        <v>420715450</v>
      </c>
    </row>
    <row r="100" spans="1:12" ht="16.5" customHeight="1">
      <c r="A100" s="149" t="s">
        <v>233</v>
      </c>
      <c r="B100" s="130"/>
      <c r="C100" s="130"/>
      <c r="D100" s="226"/>
      <c r="E100" s="226"/>
      <c r="F100" s="150">
        <v>550568129</v>
      </c>
      <c r="G100" s="129"/>
      <c r="H100" s="200">
        <v>123186180</v>
      </c>
      <c r="I100" s="129"/>
      <c r="J100" s="150">
        <v>544186255</v>
      </c>
      <c r="K100" s="129"/>
      <c r="L100" s="200">
        <v>114003914</v>
      </c>
    </row>
    <row r="101" spans="1:12" ht="16.5" customHeight="1">
      <c r="A101" s="146"/>
      <c r="B101" s="130"/>
      <c r="C101" s="130"/>
      <c r="D101" s="226"/>
      <c r="E101" s="226"/>
      <c r="F101" s="144"/>
      <c r="G101" s="139"/>
      <c r="H101" s="139"/>
      <c r="I101" s="139"/>
      <c r="J101" s="144"/>
      <c r="K101" s="139"/>
      <c r="L101" s="139"/>
    </row>
    <row r="102" spans="1:12" ht="16.5" customHeight="1" thickBot="1">
      <c r="A102" s="159" t="s">
        <v>234</v>
      </c>
      <c r="B102" s="130"/>
      <c r="C102" s="130"/>
      <c r="D102" s="226"/>
      <c r="E102" s="226"/>
      <c r="F102" s="160">
        <f>SUM(F99:F101)</f>
        <v>104168208</v>
      </c>
      <c r="G102" s="129"/>
      <c r="H102" s="203">
        <f>SUM(H99:H101)</f>
        <v>541406013</v>
      </c>
      <c r="I102" s="129"/>
      <c r="J102" s="160">
        <f>SUM(J99:J101)</f>
        <v>66436126</v>
      </c>
      <c r="K102" s="129"/>
      <c r="L102" s="203">
        <f>SUM(L99:L101)</f>
        <v>534719364</v>
      </c>
    </row>
    <row r="103" spans="1:12" ht="16.5" customHeight="1" thickTop="1">
      <c r="A103" s="130"/>
      <c r="B103" s="130"/>
      <c r="C103" s="130"/>
      <c r="D103" s="226"/>
      <c r="E103" s="226"/>
      <c r="F103" s="144"/>
      <c r="G103" s="139"/>
      <c r="H103" s="139"/>
      <c r="I103" s="139"/>
      <c r="J103" s="144"/>
      <c r="K103" s="139"/>
      <c r="L103" s="139"/>
    </row>
    <row r="104" spans="1:12" ht="16.5" customHeight="1">
      <c r="A104" s="161" t="s">
        <v>16</v>
      </c>
      <c r="B104" s="130"/>
      <c r="C104" s="130"/>
      <c r="D104" s="226"/>
      <c r="E104" s="226"/>
      <c r="F104" s="143"/>
      <c r="G104" s="131"/>
      <c r="H104" s="131"/>
      <c r="I104" s="131"/>
      <c r="J104" s="144"/>
      <c r="K104" s="139"/>
      <c r="L104" s="139"/>
    </row>
    <row r="105" spans="1:12" ht="16.5" customHeight="1">
      <c r="A105" s="146" t="s">
        <v>16</v>
      </c>
      <c r="B105" s="153"/>
      <c r="C105" s="153"/>
      <c r="D105" s="226"/>
      <c r="E105" s="226"/>
      <c r="F105" s="144">
        <v>106978354</v>
      </c>
      <c r="G105" s="139"/>
      <c r="H105" s="139">
        <v>543548406</v>
      </c>
      <c r="I105" s="139"/>
      <c r="J105" s="144">
        <v>66436126</v>
      </c>
      <c r="K105" s="139"/>
      <c r="L105" s="139">
        <v>534719364</v>
      </c>
    </row>
    <row r="106" spans="1:12" ht="16.5" customHeight="1">
      <c r="A106" s="146" t="s">
        <v>235</v>
      </c>
      <c r="B106" s="128"/>
      <c r="C106" s="130"/>
      <c r="D106" s="226"/>
      <c r="E106" s="226"/>
      <c r="F106" s="150">
        <v>-2810146</v>
      </c>
      <c r="G106" s="139"/>
      <c r="H106" s="200">
        <v>-2142393</v>
      </c>
      <c r="I106" s="139"/>
      <c r="J106" s="150">
        <v>0</v>
      </c>
      <c r="K106" s="139"/>
      <c r="L106" s="200">
        <v>0</v>
      </c>
    </row>
    <row r="107" spans="1:12" ht="16.5" customHeight="1">
      <c r="A107" s="146"/>
      <c r="B107" s="128"/>
      <c r="C107" s="130"/>
      <c r="D107" s="226"/>
      <c r="E107" s="226"/>
      <c r="F107" s="144"/>
      <c r="G107" s="139"/>
      <c r="H107" s="139"/>
      <c r="I107" s="139"/>
      <c r="J107" s="144"/>
      <c r="K107" s="139"/>
      <c r="L107" s="139"/>
    </row>
    <row r="108" spans="1:12" ht="16.5" customHeight="1" thickBot="1">
      <c r="A108" s="130"/>
      <c r="B108" s="130"/>
      <c r="C108" s="130"/>
      <c r="D108" s="226"/>
      <c r="E108" s="226"/>
      <c r="F108" s="160">
        <f>SUM(F105:F107)</f>
        <v>104168208</v>
      </c>
      <c r="G108" s="139"/>
      <c r="H108" s="203">
        <f>SUM(H105:H107)</f>
        <v>541406013</v>
      </c>
      <c r="I108" s="139"/>
      <c r="J108" s="160">
        <f>SUM(J105:J107)</f>
        <v>66436126</v>
      </c>
      <c r="K108" s="139"/>
      <c r="L108" s="203">
        <f>SUM(L105:L107)</f>
        <v>534719364</v>
      </c>
    </row>
    <row r="109" spans="1:12" ht="16.5" customHeight="1" thickTop="1">
      <c r="A109" s="130"/>
      <c r="B109" s="130"/>
      <c r="C109" s="130"/>
      <c r="D109" s="226"/>
      <c r="E109" s="226"/>
      <c r="F109" s="144"/>
      <c r="G109" s="139"/>
      <c r="H109" s="139"/>
      <c r="I109" s="139"/>
      <c r="J109" s="144"/>
      <c r="K109" s="139"/>
      <c r="L109" s="139"/>
    </row>
    <row r="110" spans="1:12" ht="16.5" customHeight="1">
      <c r="A110" s="130"/>
      <c r="B110" s="130"/>
      <c r="C110" s="130"/>
      <c r="D110" s="226"/>
      <c r="E110" s="226"/>
      <c r="F110" s="162"/>
      <c r="G110" s="204"/>
      <c r="H110" s="204"/>
      <c r="I110" s="204"/>
      <c r="J110" s="162"/>
      <c r="K110" s="204"/>
      <c r="L110" s="204"/>
    </row>
    <row r="111" spans="1:12" ht="16.5" customHeight="1">
      <c r="A111" s="161" t="s">
        <v>236</v>
      </c>
      <c r="B111" s="130"/>
      <c r="C111" s="130"/>
      <c r="D111" s="226"/>
      <c r="E111" s="226"/>
      <c r="F111" s="143"/>
      <c r="G111" s="131"/>
      <c r="H111" s="131"/>
      <c r="I111" s="131"/>
      <c r="J111" s="144"/>
      <c r="K111" s="139"/>
      <c r="L111" s="139"/>
    </row>
    <row r="112" spans="1:12" ht="16.5" customHeight="1">
      <c r="A112" s="161"/>
      <c r="B112" s="130"/>
      <c r="C112" s="130"/>
      <c r="D112" s="226"/>
      <c r="E112" s="226"/>
      <c r="F112" s="143"/>
      <c r="G112" s="131"/>
      <c r="H112" s="131"/>
      <c r="I112" s="131"/>
      <c r="J112" s="144"/>
      <c r="K112" s="139"/>
      <c r="L112" s="139"/>
    </row>
    <row r="113" spans="1:12" ht="16.5" customHeight="1">
      <c r="A113" s="146" t="s">
        <v>237</v>
      </c>
      <c r="B113" s="153"/>
      <c r="C113" s="153"/>
      <c r="D113" s="226"/>
      <c r="E113" s="226"/>
      <c r="F113" s="144">
        <v>8550667</v>
      </c>
      <c r="G113" s="139"/>
      <c r="H113" s="139">
        <v>17665351</v>
      </c>
      <c r="I113" s="139"/>
      <c r="J113" s="144">
        <v>6742566</v>
      </c>
      <c r="K113" s="139"/>
      <c r="L113" s="139">
        <v>17665351</v>
      </c>
    </row>
    <row r="114" spans="1:12" ht="16.5" customHeight="1">
      <c r="A114" s="146" t="s">
        <v>238</v>
      </c>
      <c r="B114" s="153"/>
      <c r="C114" s="153"/>
      <c r="D114" s="226"/>
      <c r="E114" s="226"/>
      <c r="F114" s="144">
        <v>414007</v>
      </c>
      <c r="G114" s="139"/>
      <c r="H114" s="139">
        <v>4266421</v>
      </c>
      <c r="I114" s="139"/>
      <c r="J114" s="144">
        <v>414007</v>
      </c>
      <c r="K114" s="139"/>
      <c r="L114" s="139">
        <v>4266421</v>
      </c>
    </row>
    <row r="115" spans="1:12" ht="16.5" customHeight="1">
      <c r="A115" s="146" t="s">
        <v>239</v>
      </c>
      <c r="B115" s="130"/>
      <c r="C115" s="130"/>
      <c r="D115" s="226"/>
      <c r="E115" s="226"/>
      <c r="F115" s="144">
        <v>0</v>
      </c>
      <c r="G115" s="139"/>
      <c r="H115" s="139">
        <v>129097.64</v>
      </c>
      <c r="I115" s="139"/>
      <c r="J115" s="144">
        <v>0</v>
      </c>
      <c r="K115" s="139"/>
      <c r="L115" s="139">
        <v>129097.64</v>
      </c>
    </row>
    <row r="116" spans="1:12" ht="16.5" customHeight="1">
      <c r="A116" s="146" t="s">
        <v>240</v>
      </c>
      <c r="B116" s="130"/>
      <c r="C116" s="130"/>
      <c r="D116" s="226"/>
      <c r="E116" s="226"/>
      <c r="F116" s="144">
        <v>25000040</v>
      </c>
      <c r="G116" s="139"/>
      <c r="H116" s="139">
        <v>2517777</v>
      </c>
      <c r="I116" s="139"/>
      <c r="J116" s="144">
        <v>25000040</v>
      </c>
      <c r="K116" s="139"/>
      <c r="L116" s="139">
        <v>2517777</v>
      </c>
    </row>
    <row r="117" spans="1:12" ht="16.5" customHeight="1">
      <c r="A117" s="146" t="s">
        <v>241</v>
      </c>
      <c r="B117" s="130"/>
      <c r="C117" s="130"/>
      <c r="D117" s="226"/>
      <c r="E117" s="226"/>
      <c r="F117" s="144">
        <v>-7154713</v>
      </c>
      <c r="G117" s="129"/>
      <c r="H117" s="129">
        <v>0</v>
      </c>
      <c r="I117" s="129"/>
      <c r="J117" s="144">
        <v>-7154713</v>
      </c>
      <c r="K117" s="129"/>
      <c r="L117" s="129">
        <v>0</v>
      </c>
    </row>
    <row r="118" spans="1:12" ht="16.5" customHeight="1">
      <c r="A118" s="146"/>
      <c r="B118" s="130"/>
      <c r="C118" s="130"/>
      <c r="D118" s="226"/>
      <c r="E118" s="226"/>
      <c r="F118" s="128"/>
      <c r="G118" s="139"/>
      <c r="H118" s="128"/>
      <c r="I118" s="139"/>
      <c r="J118" s="139"/>
      <c r="K118" s="139"/>
      <c r="L118" s="139"/>
    </row>
    <row r="119" spans="1:12" ht="16.5" customHeight="1">
      <c r="A119" s="146"/>
      <c r="B119" s="130"/>
      <c r="C119" s="130"/>
      <c r="D119" s="226"/>
      <c r="E119" s="226"/>
      <c r="F119" s="128"/>
      <c r="G119" s="139"/>
      <c r="H119" s="128"/>
      <c r="I119" s="139"/>
      <c r="J119" s="139"/>
      <c r="K119" s="139"/>
      <c r="L119" s="139"/>
    </row>
    <row r="120" spans="1:12" ht="15" customHeight="1">
      <c r="A120" s="146"/>
      <c r="B120" s="130"/>
      <c r="C120" s="130"/>
      <c r="D120" s="226"/>
      <c r="E120" s="226"/>
      <c r="F120" s="128"/>
      <c r="G120" s="139"/>
      <c r="H120" s="128"/>
      <c r="I120" s="139"/>
      <c r="J120" s="139"/>
      <c r="K120" s="139"/>
      <c r="L120" s="139"/>
    </row>
    <row r="121" spans="1:12" ht="15" customHeight="1">
      <c r="A121" s="146"/>
      <c r="B121" s="130"/>
      <c r="C121" s="130"/>
      <c r="D121" s="226"/>
      <c r="E121" s="226"/>
      <c r="F121" s="128"/>
      <c r="G121" s="139"/>
      <c r="H121" s="128"/>
      <c r="I121" s="139"/>
      <c r="J121" s="139"/>
      <c r="K121" s="139"/>
      <c r="L121" s="139"/>
    </row>
    <row r="122" spans="1:12" ht="16.5" customHeight="1">
      <c r="A122" s="226"/>
    </row>
    <row r="123" spans="1:12" ht="17.25" customHeight="1">
      <c r="A123" s="226"/>
    </row>
    <row r="124" spans="1:12" ht="16.5" customHeight="1">
      <c r="A124" s="239" t="s">
        <v>37</v>
      </c>
      <c r="B124" s="239"/>
      <c r="C124" s="239"/>
      <c r="D124" s="239"/>
      <c r="E124" s="239"/>
      <c r="F124" s="239"/>
      <c r="G124" s="239"/>
      <c r="H124" s="239"/>
      <c r="I124" s="239"/>
      <c r="J124" s="239"/>
      <c r="K124" s="239"/>
      <c r="L124" s="239"/>
    </row>
    <row r="125" spans="1:12" ht="17.25" customHeight="1">
      <c r="A125" s="226"/>
    </row>
    <row r="126" spans="1:12" ht="17.25" customHeight="1">
      <c r="A126" s="226"/>
    </row>
    <row r="127" spans="1:12" ht="22.5" customHeight="1">
      <c r="A127" s="226"/>
    </row>
    <row r="128" spans="1:12" ht="21.95" customHeight="1">
      <c r="A128" s="169" t="str">
        <f>A69</f>
        <v>The accompanying notes form part of this interim financial information.</v>
      </c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</row>
  </sheetData>
  <mergeCells count="11">
    <mergeCell ref="F6:H6"/>
    <mergeCell ref="F7:H7"/>
    <mergeCell ref="J6:L6"/>
    <mergeCell ref="J7:L7"/>
    <mergeCell ref="F75:H75"/>
    <mergeCell ref="J75:L75"/>
    <mergeCell ref="A124:L124"/>
    <mergeCell ref="A67:L67"/>
    <mergeCell ref="F76:H76"/>
    <mergeCell ref="J76:L76"/>
    <mergeCell ref="A69:L69"/>
  </mergeCells>
  <pageMargins left="0.8" right="0.5" top="0.5" bottom="0.6" header="0.49" footer="0.4"/>
  <pageSetup paperSize="9" scale="83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69" max="16383" man="1"/>
  </rowBreaks>
  <ignoredErrors>
    <ignoredError sqref="F9:L9 F78:L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Chayaporn Srilap (TH)</cp:lastModifiedBy>
  <cp:revision/>
  <dcterms:created xsi:type="dcterms:W3CDTF">2001-09-26T02:59:25Z</dcterms:created>
  <dcterms:modified xsi:type="dcterms:W3CDTF">2025-06-25T08:21:48Z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